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L:\Politik og Konkurrencer\3. Green Key\3.2.1. År\2023\Green Camping\"/>
    </mc:Choice>
  </mc:AlternateContent>
  <xr:revisionPtr revIDLastSave="0" documentId="13_ncr:1_{EFC4865B-DC1B-4F2F-9024-FB8E26090771}" xr6:coauthVersionLast="47" xr6:coauthVersionMax="47" xr10:uidLastSave="{00000000-0000-0000-0000-000000000000}"/>
  <bookViews>
    <workbookView xWindow="-108" yWindow="-108" windowWidth="23256" windowHeight="12576" tabRatio="762" activeTab="1" xr2:uid="{00000000-000D-0000-FFFF-FFFF00000000}"/>
  </bookViews>
  <sheets>
    <sheet name="A. Virksomhedsdata" sheetId="1" r:id="rId1"/>
    <sheet name="C. Ansøgning" sheetId="11" r:id="rId2"/>
    <sheet name="D. Introduktion" sheetId="8" r:id="rId3"/>
    <sheet name="1.2 Miljøprocedure" sheetId="13" r:id="rId4"/>
    <sheet name="4.Vandforbrug" sheetId="4" r:id="rId5"/>
    <sheet name="5.7 Rengøring" sheetId="16" r:id="rId6"/>
    <sheet name="6.1 Affaldsplan" sheetId="15" r:id="rId7"/>
    <sheet name="7.Energiforbrug" sheetId="19" r:id="rId8"/>
    <sheet name="8.1 Økologiprocent" sheetId="7" r:id="rId9"/>
    <sheet name="8.3 Madspildsprocedure" sheetId="14" r:id="rId10"/>
    <sheet name="12.1 Grøn indkøbspolitik " sheetId="17" r:id="rId11"/>
    <sheet name="Ark1" sheetId="18" r:id="rId12"/>
  </sheets>
  <definedNames>
    <definedName name="_xlnm._FilterDatabase" localSheetId="1" hidden="1">'C. Ansøgning'!$A$1:$J$211</definedName>
  </definedNames>
  <calcPr calcId="181029"/>
</workbook>
</file>

<file path=xl/calcChain.xml><?xml version="1.0" encoding="utf-8"?>
<calcChain xmlns="http://schemas.openxmlformats.org/spreadsheetml/2006/main">
  <c r="F65" i="11" l="1"/>
  <c r="E65" i="11"/>
  <c r="G3" i="19"/>
  <c r="H3" i="19"/>
  <c r="I3" i="19"/>
  <c r="D4" i="19"/>
  <c r="G4" i="19" s="1"/>
  <c r="E4" i="19"/>
  <c r="D6" i="19"/>
  <c r="E6" i="19"/>
  <c r="G6" i="19" s="1"/>
  <c r="H6" i="19"/>
  <c r="I6" i="19" s="1"/>
  <c r="D7" i="19"/>
  <c r="H7" i="19" s="1"/>
  <c r="I7" i="19" s="1"/>
  <c r="E7" i="19"/>
  <c r="G7" i="19"/>
  <c r="D8" i="19"/>
  <c r="G8" i="19" s="1"/>
  <c r="E8" i="19"/>
  <c r="D9" i="19"/>
  <c r="G9" i="19" s="1"/>
  <c r="E9" i="19"/>
  <c r="D10" i="19"/>
  <c r="G10" i="19" s="1"/>
  <c r="E10" i="19"/>
  <c r="H10" i="19"/>
  <c r="I10" i="19" s="1"/>
  <c r="D11" i="19"/>
  <c r="E11" i="19"/>
  <c r="H11" i="19" s="1"/>
  <c r="I11" i="19" s="1"/>
  <c r="G11" i="19"/>
  <c r="D12" i="19"/>
  <c r="G12" i="19" s="1"/>
  <c r="E12" i="19"/>
  <c r="D13" i="19"/>
  <c r="G13" i="19" s="1"/>
  <c r="E13" i="19"/>
  <c r="D14" i="19"/>
  <c r="G14" i="19" s="1"/>
  <c r="E14" i="19"/>
  <c r="H14" i="19"/>
  <c r="I14" i="19" s="1"/>
  <c r="M14" i="19"/>
  <c r="N14" i="19" s="1"/>
  <c r="N16" i="19" s="1"/>
  <c r="N17" i="19" s="1"/>
  <c r="D15" i="19"/>
  <c r="G15" i="19" s="1"/>
  <c r="E15" i="19"/>
  <c r="N15" i="19"/>
  <c r="D16" i="19"/>
  <c r="E16" i="19"/>
  <c r="G16" i="19"/>
  <c r="H16" i="19"/>
  <c r="I16" i="19" s="1"/>
  <c r="M16" i="19"/>
  <c r="D17" i="19"/>
  <c r="E17" i="19"/>
  <c r="G17" i="19"/>
  <c r="H17" i="19"/>
  <c r="I17" i="19" s="1"/>
  <c r="D18" i="19"/>
  <c r="G18" i="19" s="1"/>
  <c r="E18" i="19"/>
  <c r="D19" i="19"/>
  <c r="G19" i="19" s="1"/>
  <c r="E19" i="19"/>
  <c r="D20" i="19"/>
  <c r="E20" i="19"/>
  <c r="G20" i="19"/>
  <c r="H20" i="19"/>
  <c r="I20" i="19" s="1"/>
  <c r="D21" i="19"/>
  <c r="E21" i="19"/>
  <c r="H21" i="19" s="1"/>
  <c r="I21" i="19" s="1"/>
  <c r="G21" i="19"/>
  <c r="D22" i="19"/>
  <c r="G22" i="19" s="1"/>
  <c r="E22" i="19"/>
  <c r="D23" i="19"/>
  <c r="G23" i="19" s="1"/>
  <c r="E23" i="19"/>
  <c r="D24" i="19"/>
  <c r="E24" i="19"/>
  <c r="G24" i="19"/>
  <c r="H24" i="19"/>
  <c r="I24" i="19" s="1"/>
  <c r="F30" i="19"/>
  <c r="H30" i="19"/>
  <c r="F31" i="19"/>
  <c r="H31" i="19" s="1"/>
  <c r="D32" i="19"/>
  <c r="F32" i="19"/>
  <c r="H32" i="19"/>
  <c r="M32" i="19"/>
  <c r="N32" i="19" s="1"/>
  <c r="N34" i="19" s="1"/>
  <c r="N35" i="19" s="1"/>
  <c r="D33" i="19"/>
  <c r="F33" i="19"/>
  <c r="H33" i="19" s="1"/>
  <c r="H52" i="19" s="1"/>
  <c r="N33" i="19"/>
  <c r="D34" i="19"/>
  <c r="F34" i="19"/>
  <c r="H34" i="19" s="1"/>
  <c r="D35" i="19"/>
  <c r="F35" i="19" s="1"/>
  <c r="H35" i="19" s="1"/>
  <c r="D36" i="19"/>
  <c r="F36" i="19" s="1"/>
  <c r="H36" i="19" s="1"/>
  <c r="D37" i="19"/>
  <c r="F37" i="19"/>
  <c r="H37" i="19" s="1"/>
  <c r="D38" i="19"/>
  <c r="F38" i="19"/>
  <c r="H38" i="19"/>
  <c r="D39" i="19"/>
  <c r="F39" i="19" s="1"/>
  <c r="H39" i="19" s="1"/>
  <c r="D40" i="19"/>
  <c r="F40" i="19" s="1"/>
  <c r="H40" i="19" s="1"/>
  <c r="D41" i="19"/>
  <c r="F41" i="19"/>
  <c r="H41" i="19" s="1"/>
  <c r="D42" i="19"/>
  <c r="F42" i="19"/>
  <c r="H42" i="19"/>
  <c r="D43" i="19"/>
  <c r="F43" i="19" s="1"/>
  <c r="H43" i="19" s="1"/>
  <c r="D44" i="19"/>
  <c r="F44" i="19" s="1"/>
  <c r="H44" i="19" s="1"/>
  <c r="D45" i="19"/>
  <c r="F45" i="19"/>
  <c r="H45" i="19" s="1"/>
  <c r="D46" i="19"/>
  <c r="F46" i="19"/>
  <c r="H46" i="19"/>
  <c r="D47" i="19"/>
  <c r="F47" i="19" s="1"/>
  <c r="H47" i="19" s="1"/>
  <c r="M47" i="19"/>
  <c r="N47" i="19" s="1"/>
  <c r="D48" i="19"/>
  <c r="F48" i="19"/>
  <c r="H48" i="19"/>
  <c r="D49" i="19"/>
  <c r="F49" i="19"/>
  <c r="H49" i="19"/>
  <c r="D50" i="19"/>
  <c r="F50" i="19"/>
  <c r="H50" i="19"/>
  <c r="D51" i="19"/>
  <c r="F51" i="19" s="1"/>
  <c r="H51" i="19" s="1"/>
  <c r="D52" i="19"/>
  <c r="G52" i="19"/>
  <c r="N48" i="19" l="1"/>
  <c r="N49" i="19"/>
  <c r="H23" i="19"/>
  <c r="I23" i="19" s="1"/>
  <c r="H19" i="19"/>
  <c r="I19" i="19" s="1"/>
  <c r="H15" i="19"/>
  <c r="I15" i="19" s="1"/>
  <c r="H13" i="19"/>
  <c r="I13" i="19" s="1"/>
  <c r="H9" i="19"/>
  <c r="I9" i="19" s="1"/>
  <c r="H4" i="19"/>
  <c r="I4" i="19" s="1"/>
  <c r="M34" i="19"/>
  <c r="H22" i="19"/>
  <c r="I22" i="19" s="1"/>
  <c r="H18" i="19"/>
  <c r="I18" i="19" s="1"/>
  <c r="H12" i="19"/>
  <c r="I12" i="19" s="1"/>
  <c r="H8" i="19"/>
  <c r="I8" i="19" s="1"/>
  <c r="F52" i="19"/>
  <c r="H131" i="11" l="1"/>
  <c r="H124" i="11"/>
  <c r="H122" i="11"/>
  <c r="H118" i="11"/>
  <c r="H96" i="11"/>
  <c r="H92" i="11"/>
  <c r="H73" i="11"/>
  <c r="H49" i="11"/>
  <c r="H26" i="11"/>
  <c r="H191" i="11"/>
  <c r="H190" i="11"/>
  <c r="H189" i="11"/>
  <c r="H187" i="11"/>
  <c r="H186" i="11"/>
  <c r="H178" i="11"/>
  <c r="H177" i="11"/>
  <c r="H176" i="11"/>
  <c r="H174" i="11"/>
  <c r="H173" i="11"/>
  <c r="H167" i="11"/>
  <c r="H162" i="11"/>
  <c r="H161" i="11"/>
  <c r="H160" i="11"/>
  <c r="H148" i="11"/>
  <c r="H147" i="11"/>
  <c r="H146" i="11"/>
  <c r="H145" i="11"/>
  <c r="H137" i="11"/>
  <c r="H136" i="11"/>
  <c r="H135" i="11"/>
  <c r="H134" i="11"/>
  <c r="H133" i="11"/>
  <c r="H130" i="11"/>
  <c r="H117" i="11"/>
  <c r="H115" i="11"/>
  <c r="H113" i="11"/>
  <c r="H97" i="11"/>
  <c r="H94" i="11"/>
  <c r="H93" i="11"/>
  <c r="H70" i="11"/>
  <c r="H54" i="11"/>
  <c r="H53" i="11"/>
  <c r="H51" i="11"/>
  <c r="H48" i="11"/>
  <c r="H47" i="11"/>
  <c r="H46" i="11"/>
  <c r="H45" i="11"/>
  <c r="H29" i="11"/>
  <c r="H28" i="11"/>
  <c r="H25" i="11"/>
  <c r="H18" i="11"/>
  <c r="H165" i="11"/>
  <c r="H121" i="11"/>
  <c r="H114" i="11"/>
  <c r="H91" i="11"/>
  <c r="H72" i="11"/>
  <c r="H71" i="11"/>
  <c r="H69" i="11"/>
  <c r="H50" i="11"/>
  <c r="H27" i="11"/>
  <c r="H166" i="11"/>
  <c r="H188" i="11"/>
  <c r="H175" i="11"/>
  <c r="H164" i="11"/>
  <c r="H163" i="11"/>
  <c r="H149" i="11"/>
  <c r="H144" i="11"/>
  <c r="H138" i="11"/>
  <c r="H132" i="11"/>
  <c r="H123" i="11"/>
  <c r="H120" i="11"/>
  <c r="H119" i="11"/>
  <c r="H116" i="11"/>
  <c r="H112" i="11"/>
  <c r="H95" i="11"/>
  <c r="H90" i="11"/>
  <c r="H89" i="11"/>
  <c r="H52" i="11"/>
  <c r="H17" i="11"/>
  <c r="H16" i="11"/>
  <c r="G191" i="11"/>
  <c r="G190" i="11"/>
  <c r="G189" i="11"/>
  <c r="G188" i="11"/>
  <c r="G187" i="11"/>
  <c r="G186" i="11"/>
  <c r="G178" i="11"/>
  <c r="G177" i="11"/>
  <c r="G176" i="11"/>
  <c r="G175" i="11"/>
  <c r="G174" i="11"/>
  <c r="G173" i="11"/>
  <c r="G167" i="11"/>
  <c r="G166" i="11"/>
  <c r="G165" i="11"/>
  <c r="G164" i="11"/>
  <c r="G163" i="11"/>
  <c r="G162" i="11"/>
  <c r="G161" i="11"/>
  <c r="G160" i="11"/>
  <c r="G149" i="11"/>
  <c r="G148" i="11"/>
  <c r="G147" i="11"/>
  <c r="G146" i="11"/>
  <c r="G145" i="11"/>
  <c r="G144" i="11"/>
  <c r="G138" i="11"/>
  <c r="G137" i="11"/>
  <c r="G136" i="11"/>
  <c r="G135" i="11"/>
  <c r="G134" i="11"/>
  <c r="G133" i="11"/>
  <c r="G132" i="11"/>
  <c r="G131" i="11"/>
  <c r="G130" i="11"/>
  <c r="G124" i="11"/>
  <c r="G123" i="11"/>
  <c r="G122" i="11"/>
  <c r="G121" i="11"/>
  <c r="G120" i="11"/>
  <c r="G119" i="11"/>
  <c r="G118" i="11"/>
  <c r="G117" i="11"/>
  <c r="G116" i="11"/>
  <c r="G115" i="11"/>
  <c r="G114" i="11"/>
  <c r="G113" i="11"/>
  <c r="G112" i="11"/>
  <c r="G97" i="11"/>
  <c r="G96" i="11"/>
  <c r="G95" i="11"/>
  <c r="G94" i="11"/>
  <c r="G93" i="11"/>
  <c r="G92" i="11"/>
  <c r="G91" i="11"/>
  <c r="G90" i="11"/>
  <c r="G89" i="11"/>
  <c r="G73" i="11"/>
  <c r="G72" i="11"/>
  <c r="G71" i="11"/>
  <c r="G70" i="11"/>
  <c r="G69" i="11"/>
  <c r="G54" i="11"/>
  <c r="G53" i="11"/>
  <c r="G52" i="11"/>
  <c r="G51" i="11"/>
  <c r="G50" i="11"/>
  <c r="G49" i="11"/>
  <c r="G48" i="11"/>
  <c r="G47" i="11"/>
  <c r="G46" i="11"/>
  <c r="G45" i="11"/>
  <c r="G29" i="11"/>
  <c r="G28" i="11"/>
  <c r="G27" i="11"/>
  <c r="G26" i="11"/>
  <c r="G25" i="11"/>
  <c r="G18" i="11"/>
  <c r="G17" i="11"/>
  <c r="G16" i="11"/>
  <c r="D110" i="11"/>
  <c r="H55" i="11" l="1"/>
  <c r="H19" i="11"/>
  <c r="H168" i="11"/>
  <c r="H179" i="11"/>
  <c r="H125" i="11"/>
  <c r="H74" i="11"/>
  <c r="H30" i="11"/>
  <c r="H139" i="11"/>
  <c r="H98" i="11"/>
  <c r="H150" i="11"/>
  <c r="G168" i="11"/>
  <c r="G98" i="11"/>
  <c r="G74" i="11"/>
  <c r="G125" i="11"/>
  <c r="G139" i="11"/>
  <c r="G55" i="11"/>
  <c r="G30" i="11"/>
  <c r="G179" i="11"/>
  <c r="G150" i="11"/>
  <c r="G19" i="11"/>
  <c r="D109" i="11"/>
  <c r="H211" i="11" l="1"/>
  <c r="I211" i="11"/>
  <c r="J211" i="11"/>
  <c r="B211" i="11"/>
  <c r="H210" i="11"/>
  <c r="I210" i="11"/>
  <c r="J210" i="11"/>
  <c r="B210" i="11"/>
  <c r="J209" i="11"/>
  <c r="B209" i="11"/>
  <c r="B208" i="11"/>
  <c r="C208" i="11"/>
  <c r="D208" i="11"/>
  <c r="E208" i="11"/>
  <c r="F208" i="11"/>
  <c r="J208" i="11"/>
  <c r="A208" i="11"/>
  <c r="B207" i="11"/>
  <c r="C207" i="11"/>
  <c r="D207" i="11"/>
  <c r="E207" i="11"/>
  <c r="F207" i="11"/>
  <c r="J207" i="11"/>
  <c r="A207" i="11"/>
  <c r="B206" i="11"/>
  <c r="C206" i="11"/>
  <c r="D206" i="11"/>
  <c r="E206" i="11"/>
  <c r="F206" i="11"/>
  <c r="J206" i="11"/>
  <c r="A206" i="11"/>
  <c r="B205" i="11"/>
  <c r="C205" i="11"/>
  <c r="D205" i="11"/>
  <c r="E205" i="11"/>
  <c r="F205" i="11"/>
  <c r="J205" i="11"/>
  <c r="A205" i="11"/>
  <c r="B204" i="11"/>
  <c r="C204" i="11"/>
  <c r="D204" i="11"/>
  <c r="E204" i="11"/>
  <c r="F204" i="11"/>
  <c r="J204" i="11"/>
  <c r="A204" i="11"/>
  <c r="B203" i="11"/>
  <c r="C203" i="11"/>
  <c r="D203" i="11"/>
  <c r="E203" i="11"/>
  <c r="F203" i="11"/>
  <c r="J203" i="11"/>
  <c r="A203" i="11"/>
  <c r="B202" i="11"/>
  <c r="C202" i="11"/>
  <c r="D202" i="11"/>
  <c r="E202" i="11"/>
  <c r="F202" i="11"/>
  <c r="J202" i="11"/>
  <c r="A202" i="11"/>
  <c r="B201" i="11"/>
  <c r="C201" i="11"/>
  <c r="D201" i="11"/>
  <c r="E201" i="11"/>
  <c r="F201" i="11"/>
  <c r="J201" i="11"/>
  <c r="A201" i="11"/>
  <c r="B200" i="11"/>
  <c r="C200" i="11"/>
  <c r="D200" i="11"/>
  <c r="E200" i="11"/>
  <c r="F200" i="11"/>
  <c r="J200" i="11"/>
  <c r="A200" i="11"/>
  <c r="B199" i="11"/>
  <c r="C199" i="11"/>
  <c r="D199" i="11"/>
  <c r="E199" i="11"/>
  <c r="F199" i="11"/>
  <c r="J199" i="11"/>
  <c r="A199" i="11"/>
  <c r="J198" i="11"/>
  <c r="B198" i="11"/>
  <c r="C198" i="11"/>
  <c r="D198" i="11"/>
  <c r="E198" i="11"/>
  <c r="F198" i="11"/>
  <c r="A198" i="11"/>
  <c r="G206" i="11"/>
  <c r="H206" i="11"/>
  <c r="H205" i="11"/>
  <c r="G202" i="11"/>
  <c r="H202" i="11"/>
  <c r="G8" i="11"/>
  <c r="G198" i="11" s="1"/>
  <c r="H8" i="11"/>
  <c r="H198" i="11" s="1"/>
  <c r="F172" i="11" l="1"/>
  <c r="E172" i="11"/>
  <c r="D172" i="11"/>
  <c r="D108" i="11"/>
  <c r="D103" i="11"/>
  <c r="D102" i="11"/>
  <c r="D100" i="11"/>
  <c r="F88" i="11"/>
  <c r="E88" i="11"/>
  <c r="D88" i="11"/>
  <c r="F68" i="11"/>
  <c r="E68" i="11"/>
  <c r="D32" i="11"/>
  <c r="H208" i="11"/>
  <c r="H207" i="11"/>
  <c r="G207" i="11"/>
  <c r="H204" i="11"/>
  <c r="G204" i="11"/>
  <c r="H203" i="11"/>
  <c r="H201" i="11"/>
  <c r="H200" i="11"/>
  <c r="G199" i="11"/>
  <c r="H199" i="11"/>
  <c r="G203" i="11"/>
  <c r="G201" i="11"/>
  <c r="G200" i="11"/>
  <c r="E6" i="7"/>
  <c r="F6" i="7"/>
  <c r="F5" i="7"/>
  <c r="F8" i="7"/>
  <c r="F9" i="7"/>
  <c r="F10" i="7"/>
  <c r="F11" i="7"/>
  <c r="F12" i="7"/>
  <c r="F13" i="7"/>
  <c r="F14" i="7"/>
  <c r="F15" i="7"/>
  <c r="F16" i="7"/>
  <c r="F17" i="7"/>
  <c r="F18" i="7"/>
  <c r="F19" i="7"/>
  <c r="F20" i="7"/>
  <c r="F21" i="7"/>
  <c r="F22" i="7"/>
  <c r="F23" i="7"/>
  <c r="F24" i="7"/>
  <c r="F25" i="7"/>
  <c r="F7" i="7"/>
  <c r="E9" i="7"/>
  <c r="E10" i="7"/>
  <c r="E11" i="7"/>
  <c r="E12" i="7"/>
  <c r="E13" i="7"/>
  <c r="E14" i="7"/>
  <c r="E15" i="7"/>
  <c r="E16" i="7"/>
  <c r="E17" i="7"/>
  <c r="E18" i="7"/>
  <c r="E19" i="7"/>
  <c r="E20" i="7"/>
  <c r="E21" i="7"/>
  <c r="E22" i="7"/>
  <c r="E23" i="7"/>
  <c r="E24" i="7"/>
  <c r="E25" i="7"/>
  <c r="E8" i="7"/>
  <c r="E7" i="7"/>
  <c r="G64" i="4"/>
  <c r="E64" i="4"/>
  <c r="D63" i="4"/>
  <c r="F63" i="4" s="1"/>
  <c r="H63" i="4" s="1"/>
  <c r="D62" i="4"/>
  <c r="F62" i="4" s="1"/>
  <c r="H62" i="4" s="1"/>
  <c r="D61" i="4"/>
  <c r="F61" i="4" s="1"/>
  <c r="H61" i="4" s="1"/>
  <c r="D60" i="4"/>
  <c r="F60" i="4" s="1"/>
  <c r="H60" i="4" s="1"/>
  <c r="D59" i="4"/>
  <c r="F59" i="4" s="1"/>
  <c r="H59" i="4" s="1"/>
  <c r="D58" i="4"/>
  <c r="F58" i="4" s="1"/>
  <c r="H58" i="4" s="1"/>
  <c r="D57" i="4"/>
  <c r="F57" i="4" s="1"/>
  <c r="H57" i="4" s="1"/>
  <c r="D56" i="4"/>
  <c r="F56" i="4" s="1"/>
  <c r="H56" i="4" s="1"/>
  <c r="D55" i="4"/>
  <c r="F55" i="4" s="1"/>
  <c r="H55" i="4" s="1"/>
  <c r="D54" i="4"/>
  <c r="F54" i="4" s="1"/>
  <c r="H54" i="4" s="1"/>
  <c r="D53" i="4"/>
  <c r="F53" i="4" s="1"/>
  <c r="H53" i="4" s="1"/>
  <c r="D52" i="4"/>
  <c r="F52" i="4" s="1"/>
  <c r="H52" i="4" s="1"/>
  <c r="D51" i="4"/>
  <c r="F51" i="4" s="1"/>
  <c r="H51" i="4" s="1"/>
  <c r="D50" i="4"/>
  <c r="F50" i="4" s="1"/>
  <c r="H50" i="4" s="1"/>
  <c r="D49" i="4"/>
  <c r="F49" i="4" s="1"/>
  <c r="H49" i="4" s="1"/>
  <c r="D48" i="4"/>
  <c r="F48" i="4" s="1"/>
  <c r="H48" i="4" s="1"/>
  <c r="D47" i="4"/>
  <c r="F47" i="4" s="1"/>
  <c r="H47" i="4" s="1"/>
  <c r="D46" i="4"/>
  <c r="F46" i="4" s="1"/>
  <c r="H46" i="4" s="1"/>
  <c r="D45" i="4"/>
  <c r="F45" i="4" s="1"/>
  <c r="H45" i="4" s="1"/>
  <c r="H64" i="4" s="1"/>
  <c r="D44" i="4"/>
  <c r="D43" i="4"/>
  <c r="F43" i="4" s="1"/>
  <c r="H43" i="4" s="1"/>
  <c r="F42" i="4"/>
  <c r="E26" i="4"/>
  <c r="D26" i="4"/>
  <c r="E25" i="4"/>
  <c r="D25" i="4"/>
  <c r="E24" i="4"/>
  <c r="F24" i="4" s="1"/>
  <c r="D24" i="4"/>
  <c r="E23" i="4"/>
  <c r="D23" i="4"/>
  <c r="E22" i="4"/>
  <c r="D22" i="4"/>
  <c r="E21" i="4"/>
  <c r="D21" i="4"/>
  <c r="E20" i="4"/>
  <c r="D20" i="4"/>
  <c r="E19" i="4"/>
  <c r="D19" i="4"/>
  <c r="E18" i="4"/>
  <c r="D18" i="4"/>
  <c r="E17" i="4"/>
  <c r="D17" i="4"/>
  <c r="E16" i="4"/>
  <c r="G16" i="4" s="1"/>
  <c r="H16" i="4" s="1"/>
  <c r="D16" i="4"/>
  <c r="E15" i="4"/>
  <c r="D15" i="4"/>
  <c r="E14" i="4"/>
  <c r="D14" i="4"/>
  <c r="E13" i="4"/>
  <c r="D13" i="4"/>
  <c r="E12" i="4"/>
  <c r="F12" i="4" s="1"/>
  <c r="D12" i="4"/>
  <c r="E11" i="4"/>
  <c r="D11" i="4"/>
  <c r="E10" i="4"/>
  <c r="D10" i="4"/>
  <c r="E9" i="4"/>
  <c r="D9" i="4"/>
  <c r="G9" i="4" s="1"/>
  <c r="H9" i="4" s="1"/>
  <c r="E8" i="4"/>
  <c r="G8" i="4" s="1"/>
  <c r="H8" i="4" s="1"/>
  <c r="D8" i="4"/>
  <c r="E6" i="4"/>
  <c r="D6" i="4"/>
  <c r="G5" i="4"/>
  <c r="H5" i="4" s="1"/>
  <c r="F5" i="4"/>
  <c r="H192" i="11" l="1"/>
  <c r="G208" i="11"/>
  <c r="G192" i="11"/>
  <c r="G209" i="11" s="1"/>
  <c r="G12" i="4"/>
  <c r="H12" i="4" s="1"/>
  <c r="F10" i="4"/>
  <c r="F18" i="4"/>
  <c r="G22" i="4"/>
  <c r="H22" i="4" s="1"/>
  <c r="F26" i="4"/>
  <c r="F16" i="4"/>
  <c r="G15" i="4"/>
  <c r="H15" i="4" s="1"/>
  <c r="F6" i="4"/>
  <c r="G11" i="4"/>
  <c r="H11" i="4" s="1"/>
  <c r="F15" i="4"/>
  <c r="F19" i="4"/>
  <c r="G23" i="4"/>
  <c r="H23" i="4" s="1"/>
  <c r="G6" i="4"/>
  <c r="H6" i="4" s="1"/>
  <c r="G18" i="4"/>
  <c r="H18" i="4" s="1"/>
  <c r="F8" i="4"/>
  <c r="G20" i="4"/>
  <c r="H20" i="4" s="1"/>
  <c r="G24" i="4"/>
  <c r="H24" i="4" s="1"/>
  <c r="F11" i="4"/>
  <c r="G19" i="4"/>
  <c r="H19" i="4" s="1"/>
  <c r="D64" i="4"/>
  <c r="F9" i="4"/>
  <c r="F13" i="4"/>
  <c r="G17" i="4"/>
  <c r="H17" i="4" s="1"/>
  <c r="G21" i="4"/>
  <c r="H21" i="4" s="1"/>
  <c r="F25" i="4"/>
  <c r="F14" i="4"/>
  <c r="F22" i="4"/>
  <c r="G26" i="4"/>
  <c r="H26" i="4" s="1"/>
  <c r="G197" i="11"/>
  <c r="I139" i="11"/>
  <c r="I205" i="11" s="1"/>
  <c r="G205" i="11"/>
  <c r="I98" i="11"/>
  <c r="I203" i="11" s="1"/>
  <c r="I74" i="11"/>
  <c r="I202" i="11" s="1"/>
  <c r="I150" i="11"/>
  <c r="I206" i="11" s="1"/>
  <c r="I168" i="11"/>
  <c r="I207" i="11" s="1"/>
  <c r="G25" i="4"/>
  <c r="H25" i="4" s="1"/>
  <c r="G13" i="4"/>
  <c r="H13" i="4" s="1"/>
  <c r="F23" i="4"/>
  <c r="G10" i="4"/>
  <c r="H10" i="4" s="1"/>
  <c r="G14" i="4"/>
  <c r="H14" i="4" s="1"/>
  <c r="F21" i="4"/>
  <c r="F20" i="4"/>
  <c r="F17" i="4"/>
  <c r="F44" i="4"/>
  <c r="I30" i="11"/>
  <c r="I200" i="11" s="1"/>
  <c r="I55" i="11"/>
  <c r="I201" i="11" s="1"/>
  <c r="I8" i="11"/>
  <c r="I198" i="11" s="1"/>
  <c r="I179" i="11"/>
  <c r="I208" i="11" s="1"/>
  <c r="I125" i="11"/>
  <c r="I204" i="11" s="1"/>
  <c r="I19" i="11"/>
  <c r="I199" i="11" s="1"/>
  <c r="G193" i="11" l="1"/>
  <c r="G210" i="11" s="1"/>
  <c r="H209" i="11"/>
  <c r="F64" i="4"/>
  <c r="H44" i="4"/>
  <c r="I192" i="11"/>
  <c r="I209" i="11" s="1"/>
  <c r="G194" i="11" l="1"/>
  <c r="G211" i="11" s="1"/>
</calcChain>
</file>

<file path=xl/sharedStrings.xml><?xml version="1.0" encoding="utf-8"?>
<sst xmlns="http://schemas.openxmlformats.org/spreadsheetml/2006/main" count="1686" uniqueCount="904">
  <si>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</si>
  <si>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</si>
  <si>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</si>
  <si>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</si>
  <si>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</si>
  <si>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</si>
  <si>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</si>
  <si>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</si>
  <si>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</si>
  <si>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</si>
  <si>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</si>
  <si>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</si>
  <si>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</si>
  <si>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</si>
  <si>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</si>
  <si>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</si>
  <si>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</si>
  <si>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</si>
  <si>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</si>
  <si>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</si>
  <si>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</si>
  <si>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</si>
  <si>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</si>
  <si>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</si>
  <si>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</si>
  <si>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</si>
  <si>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</si>
  <si>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</si>
  <si>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</si>
  <si>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</si>
  <si>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</si>
  <si>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</si>
  <si>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</si>
  <si>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</si>
  <si>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</si>
  <si>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</si>
  <si>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</si>
  <si>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</si>
  <si>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</si>
  <si>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</si>
  <si>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</si>
  <si>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</si>
  <si>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</si>
  <si>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</si>
  <si>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</si>
  <si>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</si>
  <si>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</si>
  <si>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</si>
  <si>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</si>
  <si>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</si>
  <si>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</si>
  <si>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</si>
  <si>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</si>
  <si>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</si>
  <si>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</si>
  <si>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</si>
  <si>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</si>
  <si>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</si>
  <si>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Obligatorisk</t>
  </si>
  <si>
    <t>Ja</t>
  </si>
  <si>
    <t>Gæsteinformation</t>
  </si>
  <si>
    <t>Vand</t>
  </si>
  <si>
    <t>Affald</t>
  </si>
  <si>
    <t>Energi</t>
  </si>
  <si>
    <t>Fødevarer</t>
  </si>
  <si>
    <t>     </t>
  </si>
  <si>
    <t>Koordinator(er)</t>
  </si>
  <si>
    <t>Jens Jensen</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</si>
  <si>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</si>
  <si>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</si>
  <si>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</si>
  <si>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</si>
  <si>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</si>
  <si>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</si>
  <si>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</si>
  <si>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</si>
  <si>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</si>
  <si>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</si>
  <si>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</si>
  <si>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</si>
  <si>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</si>
  <si>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</si>
  <si>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</si>
  <si>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</si>
  <si>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</si>
  <si>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</si>
  <si>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</si>
  <si>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</si>
  <si>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</si>
  <si>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Samlede indkøb i kr eller kg</t>
  </si>
  <si>
    <t>Samlede økoligi i kr. eller kg.</t>
  </si>
  <si>
    <t>Økologiprocent</t>
  </si>
  <si>
    <t>Startdag</t>
  </si>
  <si>
    <t>Kort beskrivelse</t>
  </si>
  <si>
    <t>Ansvarlig</t>
  </si>
  <si>
    <t>Emne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</si>
  <si>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</si>
  <si>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</si>
  <si>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</si>
  <si>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</si>
  <si>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</si>
  <si>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</si>
  <si>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</si>
  <si>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</si>
  <si>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Hvor skal excel-arket sendes hen?</t>
  </si>
  <si>
    <t>Hvad skal de øvrige ark bruges til?</t>
  </si>
  <si>
    <t>Hvor megen virksomhedsdata skal udfyldes?</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</si>
  <si>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</si>
  <si>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</si>
  <si>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</si>
  <si>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</si>
  <si>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</si>
  <si>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</si>
  <si>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</si>
  <si>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</si>
  <si>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</si>
  <si>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</si>
  <si>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</si>
  <si>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</si>
  <si>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</si>
  <si>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</si>
  <si>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</si>
  <si>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</si>
  <si>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</si>
  <si>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</si>
  <si>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</si>
  <si>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</si>
  <si>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</si>
  <si>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</si>
  <si>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</si>
  <si>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</si>
  <si>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</si>
  <si>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</si>
  <si>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Sidste års vandforbrug/m3 (tal fra 2010 eller eftersendelse fra 2011)</t>
  </si>
  <si>
    <t>Evt. titel supplerende kontaktperson</t>
  </si>
  <si>
    <t xml:space="preserve">Evt. mailadresse supplerende kontakt </t>
  </si>
  <si>
    <t>G0.42</t>
  </si>
  <si>
    <t>p</t>
  </si>
  <si>
    <t>Årlig tjek af opfyldelse</t>
  </si>
  <si>
    <t>Tydeligt skilt, diplom eller folder</t>
  </si>
  <si>
    <t>Vandfrie urinaler</t>
  </si>
  <si>
    <t>ps</t>
  </si>
  <si>
    <t>o</t>
  </si>
  <si>
    <t>5.12</t>
  </si>
  <si>
    <t>5.13</t>
  </si>
  <si>
    <t>6.1</t>
  </si>
  <si>
    <t>7.12</t>
  </si>
  <si>
    <t>7.13</t>
  </si>
  <si>
    <t>7.14</t>
  </si>
  <si>
    <t>7.15</t>
  </si>
  <si>
    <t>7.17</t>
  </si>
  <si>
    <t>8.2</t>
  </si>
  <si>
    <t>Antal point</t>
  </si>
  <si>
    <t>Pointgrænse</t>
  </si>
  <si>
    <t>Plus/minus over grænse</t>
  </si>
  <si>
    <t>1.1</t>
  </si>
  <si>
    <t>1.2</t>
  </si>
  <si>
    <t>1.4</t>
  </si>
  <si>
    <t>1.5</t>
  </si>
  <si>
    <t>1.6</t>
  </si>
  <si>
    <t>2.1</t>
  </si>
  <si>
    <t>2.2</t>
  </si>
  <si>
    <t>2.3</t>
  </si>
  <si>
    <t>3.1</t>
  </si>
  <si>
    <t>3.2</t>
  </si>
  <si>
    <t>3.3</t>
  </si>
  <si>
    <t>3.10</t>
  </si>
  <si>
    <t>4.1</t>
  </si>
  <si>
    <t>4.2</t>
  </si>
  <si>
    <t>4.11</t>
  </si>
  <si>
    <t>5.1</t>
  </si>
  <si>
    <t>5.2</t>
  </si>
  <si>
    <t>5.3</t>
  </si>
  <si>
    <t>5.10</t>
  </si>
  <si>
    <t>5.11</t>
  </si>
  <si>
    <t>6.10</t>
  </si>
  <si>
    <t>6.11</t>
  </si>
  <si>
    <t>6.12</t>
  </si>
  <si>
    <t>7.1</t>
  </si>
  <si>
    <t>7.4</t>
  </si>
  <si>
    <t>7.11</t>
  </si>
  <si>
    <t>8.1</t>
  </si>
  <si>
    <t>8.3</t>
  </si>
  <si>
    <t>9.1</t>
  </si>
  <si>
    <t>10.1</t>
  </si>
  <si>
    <t>11.1</t>
  </si>
  <si>
    <t>11.10</t>
  </si>
  <si>
    <t>12.1</t>
  </si>
  <si>
    <t>12.2</t>
  </si>
  <si>
    <t>12.3</t>
  </si>
  <si>
    <t>12.10</t>
  </si>
  <si>
    <t>12.11</t>
  </si>
  <si>
    <t>2.4</t>
  </si>
  <si>
    <t>8.11</t>
  </si>
  <si>
    <t>Madspild</t>
  </si>
  <si>
    <t>8.13</t>
  </si>
  <si>
    <t>8.14</t>
  </si>
  <si>
    <t>Når I er klar</t>
  </si>
  <si>
    <t>Hvad betyder nummereringen fx 1.2</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</si>
  <si>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</si>
  <si>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</si>
  <si>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</si>
  <si>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</si>
  <si>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Frist?</t>
  </si>
  <si>
    <t>Inddragelse af samarbejdspartnere</t>
  </si>
  <si>
    <t xml:space="preserve">Kollegaer spørges om deres forslag til miljøforbedringer </t>
  </si>
  <si>
    <t>2.5</t>
  </si>
  <si>
    <t>2.6</t>
  </si>
  <si>
    <t>Pointkriterier</t>
  </si>
  <si>
    <t>2.11</t>
  </si>
  <si>
    <t>2.12</t>
  </si>
  <si>
    <t>2.13</t>
  </si>
  <si>
    <t>3.11</t>
  </si>
  <si>
    <t>3.12</t>
  </si>
  <si>
    <t>4.6</t>
  </si>
  <si>
    <t>4.7</t>
  </si>
  <si>
    <t>5.5</t>
  </si>
  <si>
    <t>5.6</t>
  </si>
  <si>
    <t>5.7</t>
  </si>
  <si>
    <t>5.8</t>
  </si>
  <si>
    <t>6.5</t>
  </si>
  <si>
    <t>6.7</t>
  </si>
  <si>
    <t>Pointkriterium</t>
  </si>
  <si>
    <t>7.2a</t>
  </si>
  <si>
    <t>7.2b</t>
  </si>
  <si>
    <t>7.2c</t>
  </si>
  <si>
    <t>7.5</t>
  </si>
  <si>
    <t>7.6</t>
  </si>
  <si>
    <t>7.16a</t>
  </si>
  <si>
    <t>7.16b</t>
  </si>
  <si>
    <t>7.16c</t>
  </si>
  <si>
    <t>8.15</t>
  </si>
  <si>
    <t>9.2</t>
  </si>
  <si>
    <t>9.3</t>
  </si>
  <si>
    <t>10.2</t>
  </si>
  <si>
    <t>10.3</t>
  </si>
  <si>
    <t>Udeområde</t>
  </si>
  <si>
    <t>10.4</t>
  </si>
  <si>
    <t>10.5</t>
  </si>
  <si>
    <t>10.6</t>
  </si>
  <si>
    <t>11.11</t>
  </si>
  <si>
    <t>11.12</t>
  </si>
  <si>
    <t>Administration og indkøb</t>
  </si>
  <si>
    <t>12.4</t>
  </si>
  <si>
    <t>12.5</t>
  </si>
  <si>
    <t>12.12</t>
  </si>
  <si>
    <t>1.3</t>
  </si>
  <si>
    <t>Evt. Kommentarer</t>
  </si>
  <si>
    <t>Miljøgruppe</t>
  </si>
  <si>
    <t>Uddannelse om miljø</t>
  </si>
  <si>
    <t>Konkurrencer</t>
  </si>
  <si>
    <t>Information ved hjemmeside</t>
  </si>
  <si>
    <t>Opslag</t>
  </si>
  <si>
    <t>Gæster kan hjælpe med råd</t>
  </si>
  <si>
    <t>Vandmåler</t>
  </si>
  <si>
    <t>Sensorer</t>
  </si>
  <si>
    <t xml:space="preserve">Evt. kommentarer </t>
  </si>
  <si>
    <t>Sensorer ved urinaler</t>
  </si>
  <si>
    <t>Rengøringsmidler er uden klor</t>
  </si>
  <si>
    <t>Dispenser</t>
  </si>
  <si>
    <t>Rengøringsmidler</t>
  </si>
  <si>
    <t>Fiberklude</t>
  </si>
  <si>
    <t>Rengøringsfolk</t>
  </si>
  <si>
    <t>Parfume</t>
  </si>
  <si>
    <t>Dosering</t>
  </si>
  <si>
    <t>Klude og børster</t>
  </si>
  <si>
    <t>Sorteringens tilgængelighed</t>
  </si>
  <si>
    <t>Sikring af affald</t>
  </si>
  <si>
    <t>Evt.kommentarer</t>
  </si>
  <si>
    <t xml:space="preserve">Manuel, elektronisk varmestyring </t>
  </si>
  <si>
    <t>Belysning</t>
  </si>
  <si>
    <t>Energisparende belysning</t>
  </si>
  <si>
    <t>Vinduer</t>
  </si>
  <si>
    <t xml:space="preserve">Har bimålere </t>
  </si>
  <si>
    <t xml:space="preserve">Ny plæneklipper benytter blyfri benzin eller el </t>
  </si>
  <si>
    <t xml:space="preserve">Bekæmper og planter ikke invasive arter  </t>
  </si>
  <si>
    <t>Ukrudtsbekæmpelse</t>
  </si>
  <si>
    <t xml:space="preserve">Information om Blå Flag </t>
  </si>
  <si>
    <t>Elektronisk udstyr installeres med automatisk standby funktion</t>
  </si>
  <si>
    <t xml:space="preserve">Elektronisk udstyr </t>
  </si>
  <si>
    <t>Nyt elektronisk udstyr skal minimum have energimærke A eller andet energimærke</t>
  </si>
  <si>
    <t xml:space="preserve">Nyt elektronisk udstyr </t>
  </si>
  <si>
    <t>Trykt materiale sker på miljømærket papir og hos miljømærket leverandør</t>
  </si>
  <si>
    <t xml:space="preserve">Trykt materiale </t>
  </si>
  <si>
    <t>Kopipapir og blokke er miljømærkede</t>
  </si>
  <si>
    <t>Printere</t>
  </si>
  <si>
    <t>Egen el-bil, cykel</t>
  </si>
  <si>
    <t>Grønne lejekontrakter</t>
  </si>
  <si>
    <t>Opvaskemaskine</t>
  </si>
  <si>
    <t>Miljøansvarlig</t>
  </si>
  <si>
    <t>Indsendt miljøprocedure</t>
  </si>
  <si>
    <t>2 miljømål</t>
  </si>
  <si>
    <t>Samler miljøpmateriale</t>
  </si>
  <si>
    <t>5 point</t>
  </si>
  <si>
    <t>3 point</t>
  </si>
  <si>
    <t>4 point</t>
  </si>
  <si>
    <t>2 point</t>
  </si>
  <si>
    <t>Alle toiletter er med dobbeltskyl</t>
  </si>
  <si>
    <t>Min. 90 % af rengøringsprodukterne er miljømærkede</t>
  </si>
  <si>
    <t>Måle affald</t>
  </si>
  <si>
    <t>Lufthåndtørrer på toiletter</t>
  </si>
  <si>
    <t xml:space="preserve">Salgs- og kaffeautomater slukkes om natten </t>
  </si>
  <si>
    <t>El-plæneklipper</t>
  </si>
  <si>
    <t>Ved lejemål indgås grønne lejekontrakter, som motiverer både lejer og udlejer</t>
  </si>
  <si>
    <t>Alle printere er indstillet til dobbeltsidet</t>
  </si>
  <si>
    <t>Kollegaer</t>
  </si>
  <si>
    <t>Rengøring</t>
  </si>
  <si>
    <t>Ledelsesbeslutning</t>
  </si>
  <si>
    <t>Årlige miljømøder</t>
  </si>
  <si>
    <t>Involvering af personale</t>
  </si>
  <si>
    <t>Instruktion af personale</t>
  </si>
  <si>
    <t>Intro til nye kollegaer</t>
  </si>
  <si>
    <t>Miljøindhold på hjemmeside</t>
  </si>
  <si>
    <t>Nummereringen er til brug for en database. "8.1" henviser til kriterienummeret, mens det sidste tal "8.1a" viser hvilket antal spørgsmål, der er inden for dette kriterium.</t>
  </si>
  <si>
    <t>Sum</t>
  </si>
  <si>
    <t>I alt</t>
  </si>
  <si>
    <t>Procent</t>
  </si>
  <si>
    <t>Spisestedets navn</t>
  </si>
  <si>
    <r>
      <t> </t>
    </r>
    <r>
      <rPr>
        <sz val="8"/>
        <color rgb="FF000000"/>
        <rFont val="Times New Roman"/>
        <family val="1"/>
      </rPr>
      <t>     </t>
    </r>
    <r>
      <rPr>
        <sz val="8"/>
        <color rgb="FF000000"/>
        <rFont val="Arial"/>
        <family val="2"/>
      </rPr>
      <t> </t>
    </r>
  </si>
  <si>
    <t>Formål</t>
  </si>
  <si>
    <t>Hvad er madspild og -affald?</t>
  </si>
  <si>
    <t xml:space="preserve">Madaffald kan opdeles i to undergrupper: Madspild og øvrigt madaffald. </t>
  </si>
  <si>
    <r>
      <t>·</t>
    </r>
    <r>
      <rPr>
        <sz val="7"/>
        <color theme="1"/>
        <rFont val="Times New Roman"/>
        <family val="1"/>
      </rPr>
      <t xml:space="preserve">       </t>
    </r>
    <r>
      <rPr>
        <sz val="10"/>
        <color theme="1"/>
        <rFont val="Verdana"/>
        <family val="2"/>
      </rPr>
      <t xml:space="preserve">Madspild er fødevarer, der kunne være spist, men i stedet er blevet smidt ud. 
Eksempler på madspild er brød, hel frugt og grønt samt rester af tilberedt mad. </t>
    </r>
  </si>
  <si>
    <r>
      <t>·</t>
    </r>
    <r>
      <rPr>
        <sz val="7"/>
        <color theme="1"/>
        <rFont val="Times New Roman"/>
        <family val="1"/>
      </rPr>
      <t xml:space="preserve">       </t>
    </r>
    <r>
      <rPr>
        <sz val="10"/>
        <color theme="1"/>
        <rFont val="Verdana"/>
        <family val="2"/>
      </rPr>
      <t>Madaffald er de dele af fødevarer, der ikke er egnet til at spise. 
Eksempler på øvrigt madaffald er æggeskaller, osteskorper, kaffegrums, ben og nogle grøntsagsskræller.</t>
    </r>
  </si>
  <si>
    <t>Interne procedurer for at nedbringe madspild</t>
  </si>
  <si>
    <t>Tilpas den, så proceduren passer til jeres sted.</t>
  </si>
  <si>
    <r>
      <t>·</t>
    </r>
    <r>
      <rPr>
        <sz val="7"/>
        <color theme="1"/>
        <rFont val="Times New Roman"/>
        <family val="1"/>
      </rPr>
      <t xml:space="preserve">       </t>
    </r>
    <r>
      <rPr>
        <sz val="10"/>
        <color theme="1"/>
        <rFont val="Verdana"/>
        <family val="2"/>
      </rPr>
      <t>Vi måler, vejer eller tager billeder af vores spild for at blive klogere på, hvordan vi minimerer det</t>
    </r>
  </si>
  <si>
    <r>
      <t>·</t>
    </r>
    <r>
      <rPr>
        <sz val="7"/>
        <color theme="1"/>
        <rFont val="Times New Roman"/>
        <family val="1"/>
      </rPr>
      <t xml:space="preserve">       </t>
    </r>
    <r>
      <rPr>
        <sz val="10"/>
        <color theme="1"/>
        <rFont val="Verdana"/>
        <family val="2"/>
      </rPr>
      <t>Vi planlægger indkøb samtidig med planlægning af menuen</t>
    </r>
  </si>
  <si>
    <r>
      <t>·</t>
    </r>
    <r>
      <rPr>
        <sz val="7"/>
        <color theme="1"/>
        <rFont val="Times New Roman"/>
        <family val="1"/>
      </rPr>
      <t xml:space="preserve">       </t>
    </r>
    <r>
      <rPr>
        <sz val="10"/>
        <color theme="1"/>
        <rFont val="Verdana"/>
        <family val="2"/>
      </rPr>
      <t>Vi laver en oversigt over, hvad der er på køl-, frys- og tørvarelageret og lægger madvarer med lang holdbarhed bagerst</t>
    </r>
  </si>
  <si>
    <r>
      <t>·</t>
    </r>
    <r>
      <rPr>
        <sz val="7"/>
        <color theme="1"/>
        <rFont val="Times New Roman"/>
        <family val="1"/>
      </rPr>
      <t xml:space="preserve">       </t>
    </r>
    <r>
      <rPr>
        <sz val="10"/>
        <color theme="1"/>
        <rFont val="Verdana"/>
        <family val="2"/>
      </rPr>
      <t>Vi genbruger tilberedt mad ved at pakke det i bøtter eller vakuum og sætte det hurtigt på køl eller frys</t>
    </r>
  </si>
  <si>
    <r>
      <t>·</t>
    </r>
    <r>
      <rPr>
        <sz val="7"/>
        <color theme="1"/>
        <rFont val="Times New Roman"/>
        <family val="1"/>
      </rPr>
      <t xml:space="preserve">       </t>
    </r>
    <r>
      <rPr>
        <sz val="10"/>
        <color theme="1"/>
        <rFont val="Verdana"/>
        <family val="2"/>
      </rPr>
      <t>Vi vurderer madens holdbarhed ud fra vores faglighed og sunde fornuft ved at dufte, kigge og smage på maden</t>
    </r>
  </si>
  <si>
    <r>
      <t>·</t>
    </r>
    <r>
      <rPr>
        <sz val="7"/>
        <color theme="1"/>
        <rFont val="Times New Roman"/>
        <family val="1"/>
      </rPr>
      <t xml:space="preserve">       </t>
    </r>
    <r>
      <rPr>
        <sz val="10"/>
        <color theme="1"/>
        <rFont val="Verdana"/>
        <family val="2"/>
      </rPr>
      <t>Vi portionerer så vidt muligt maden, så overforbrug undgås</t>
    </r>
  </si>
  <si>
    <r>
      <t>·</t>
    </r>
    <r>
      <rPr>
        <sz val="7"/>
        <color theme="1"/>
        <rFont val="Times New Roman"/>
        <family val="1"/>
      </rPr>
      <t xml:space="preserve">       </t>
    </r>
    <r>
      <rPr>
        <sz val="10"/>
        <color theme="1"/>
        <rFont val="Verdana"/>
        <family val="2"/>
      </rPr>
      <t>Vi udvikler gode rutiner ved eventuel buffetservering i forhold til tallerkner, løbende opfyldning og portionsanretning på buffeten</t>
    </r>
  </si>
  <si>
    <r>
      <t>·</t>
    </r>
    <r>
      <rPr>
        <sz val="7"/>
        <color theme="1"/>
        <rFont val="Times New Roman"/>
        <family val="1"/>
      </rPr>
      <t xml:space="preserve">       </t>
    </r>
    <r>
      <rPr>
        <sz val="10"/>
        <color theme="1"/>
        <rFont val="Verdana"/>
        <family val="2"/>
      </rPr>
      <t>Vi fejrer vores sejrer, når vi har nedbragt spild</t>
    </r>
  </si>
  <si>
    <t>Vores affald hentes af:</t>
  </si>
  <si>
    <t>X affald hentes af</t>
  </si>
  <si>
    <t>Kommunen</t>
  </si>
  <si>
    <t>Restaffald hentes af</t>
  </si>
  <si>
    <t xml:space="preserve">Pap hentes af </t>
  </si>
  <si>
    <t>Papir hentes af</t>
  </si>
  <si>
    <t>Flasker hentes af</t>
  </si>
  <si>
    <t>Pant hentes af</t>
  </si>
  <si>
    <t>Madaffald hentes af:</t>
  </si>
  <si>
    <t>Plastik hentes af:</t>
  </si>
  <si>
    <t>Følgende affald bringes til genbrugsplads:</t>
  </si>
  <si>
    <t>Leverandører henter:</t>
  </si>
  <si>
    <t>Evt. ekstra fraktion 1</t>
  </si>
  <si>
    <t>Evt. ekstra fraktion 2</t>
  </si>
  <si>
    <t>Evt. ekstra fraktion 3</t>
  </si>
  <si>
    <t>Vi har følgende forslag til bedre sortering?</t>
  </si>
  <si>
    <t>Vi skal alle sørge for…</t>
  </si>
  <si>
    <r>
      <t>·</t>
    </r>
    <r>
      <rPr>
        <sz val="7"/>
        <color rgb="FF000000"/>
        <rFont val="Times New Roman"/>
        <family val="1"/>
      </rPr>
      <t xml:space="preserve">       </t>
    </r>
    <r>
      <rPr>
        <sz val="9"/>
        <color rgb="FF000000"/>
        <rFont val="Verdana"/>
        <family val="2"/>
      </rPr>
      <t>At minimere affald ved ikke at bestille for mange vare</t>
    </r>
  </si>
  <si>
    <r>
      <t>·</t>
    </r>
    <r>
      <rPr>
        <sz val="7"/>
        <color rgb="FF000000"/>
        <rFont val="Times New Roman"/>
        <family val="1"/>
      </rPr>
      <t xml:space="preserve">       </t>
    </r>
    <r>
      <rPr>
        <sz val="9"/>
        <color rgb="FF000000"/>
        <rFont val="Verdana"/>
        <family val="2"/>
      </rPr>
      <t>At sortere så meget affald som muligt til genanvendelse</t>
    </r>
  </si>
  <si>
    <r>
      <t>·</t>
    </r>
    <r>
      <rPr>
        <sz val="7"/>
        <color rgb="FF000000"/>
        <rFont val="Times New Roman"/>
        <family val="1"/>
      </rPr>
      <t xml:space="preserve">       </t>
    </r>
    <r>
      <rPr>
        <sz val="9"/>
        <color rgb="FF000000"/>
        <rFont val="Verdana"/>
        <family val="2"/>
      </rPr>
      <t>At informere nye kollegaer om stedets affaldsprocedure</t>
    </r>
  </si>
  <si>
    <r>
      <t>·</t>
    </r>
    <r>
      <rPr>
        <sz val="7"/>
        <color rgb="FF000000"/>
        <rFont val="Times New Roman"/>
        <family val="1"/>
      </rPr>
      <t xml:space="preserve">       </t>
    </r>
    <r>
      <rPr>
        <sz val="9"/>
        <color rgb="FF000000"/>
        <rFont val="Verdana"/>
        <family val="2"/>
      </rPr>
      <t xml:space="preserve">At hjælpe gæsten med at sortere deres affald </t>
    </r>
  </si>
  <si>
    <t>Vi i ledelsen er ansvarlige for:</t>
  </si>
  <si>
    <r>
      <t>·</t>
    </r>
    <r>
      <rPr>
        <sz val="7"/>
        <color rgb="FF000000"/>
        <rFont val="Times New Roman"/>
        <family val="1"/>
      </rPr>
      <t xml:space="preserve">       </t>
    </r>
    <r>
      <rPr>
        <sz val="9"/>
        <color rgb="FF000000"/>
        <rFont val="Verdana"/>
        <family val="2"/>
      </rPr>
      <t>At der udarbejdes en affaldsplan i samarbejde med tekniske og evt. øvrigt personale</t>
    </r>
  </si>
  <si>
    <r>
      <t>·</t>
    </r>
    <r>
      <rPr>
        <sz val="7"/>
        <color rgb="FF000000"/>
        <rFont val="Times New Roman"/>
        <family val="1"/>
      </rPr>
      <t xml:space="preserve">       </t>
    </r>
    <r>
      <rPr>
        <sz val="9"/>
        <color rgb="FF000000"/>
        <rFont val="Verdana"/>
        <family val="2"/>
      </rPr>
      <t>At indkøbere indgår aftaler med leverandører vedr. returemballage og emballageminimering</t>
    </r>
  </si>
  <si>
    <r>
      <t>·</t>
    </r>
    <r>
      <rPr>
        <sz val="7"/>
        <color rgb="FF000000"/>
        <rFont val="Times New Roman"/>
        <family val="1"/>
      </rPr>
      <t xml:space="preserve">       </t>
    </r>
    <r>
      <rPr>
        <sz val="9"/>
        <color rgb="FF000000"/>
        <rFont val="Verdana"/>
        <family val="2"/>
      </rPr>
      <t>At indgå aftaler med transportører af affald</t>
    </r>
  </si>
  <si>
    <t>Vi teknisk personale/miljøansvarlige sørger især for…</t>
  </si>
  <si>
    <r>
      <t>·</t>
    </r>
    <r>
      <rPr>
        <sz val="7"/>
        <color rgb="FF000000"/>
        <rFont val="Times New Roman"/>
        <family val="1"/>
      </rPr>
      <t xml:space="preserve">       </t>
    </r>
    <r>
      <rPr>
        <sz val="9"/>
        <color rgb="FF000000"/>
        <rFont val="Verdana"/>
        <family val="2"/>
      </rPr>
      <t>At bruge råvarerne fuldt ud</t>
    </r>
  </si>
  <si>
    <r>
      <t>·</t>
    </r>
    <r>
      <rPr>
        <sz val="7"/>
        <color rgb="FF000000"/>
        <rFont val="Times New Roman"/>
        <family val="1"/>
      </rPr>
      <t xml:space="preserve">       </t>
    </r>
    <r>
      <rPr>
        <sz val="9"/>
        <color rgb="FF000000"/>
        <rFont val="Verdana"/>
        <family val="2"/>
      </rPr>
      <t>At smide madaffald i spande ved tilberedningsborde</t>
    </r>
  </si>
  <si>
    <r>
      <t>·</t>
    </r>
    <r>
      <rPr>
        <sz val="7"/>
        <color rgb="FF000000"/>
        <rFont val="Times New Roman"/>
        <family val="1"/>
      </rPr>
      <t xml:space="preserve">       </t>
    </r>
    <r>
      <rPr>
        <sz val="9"/>
        <color rgb="FF000000"/>
        <rFont val="Verdana"/>
        <family val="2"/>
      </rPr>
      <t>At samle olie og friture i beholdere</t>
    </r>
  </si>
  <si>
    <r>
      <t>·</t>
    </r>
    <r>
      <rPr>
        <sz val="7"/>
        <color rgb="FF000000"/>
        <rFont val="Times New Roman"/>
        <family val="1"/>
      </rPr>
      <t xml:space="preserve">       </t>
    </r>
    <r>
      <rPr>
        <sz val="9"/>
        <color rgb="FF000000"/>
        <rFont val="Verdana"/>
        <family val="2"/>
      </rPr>
      <t>At samle pap i bagområde, så det bringes til pappresser</t>
    </r>
  </si>
  <si>
    <r>
      <t>·</t>
    </r>
    <r>
      <rPr>
        <sz val="7"/>
        <color rgb="FF000000"/>
        <rFont val="Times New Roman"/>
        <family val="1"/>
      </rPr>
      <t xml:space="preserve">       </t>
    </r>
    <r>
      <rPr>
        <sz val="9"/>
        <color rgb="FF000000"/>
        <rFont val="Verdana"/>
        <family val="2"/>
      </rPr>
      <t>At samle flasker med og uden pant i bagområde med henblik på afhentning</t>
    </r>
  </si>
  <si>
    <r>
      <t>·</t>
    </r>
    <r>
      <rPr>
        <sz val="7"/>
        <color rgb="FF000000"/>
        <rFont val="Times New Roman"/>
        <family val="1"/>
      </rPr>
      <t xml:space="preserve">       </t>
    </r>
    <r>
      <rPr>
        <sz val="9"/>
        <color rgb="FF000000"/>
        <rFont val="Verdana"/>
        <family val="2"/>
      </rPr>
      <t>At samle leverandørkasser, så de kan afhentes igen</t>
    </r>
  </si>
  <si>
    <t>Vi tjenere sørger især for…</t>
  </si>
  <si>
    <r>
      <t>·</t>
    </r>
    <r>
      <rPr>
        <sz val="7"/>
        <color rgb="FF000000"/>
        <rFont val="Times New Roman"/>
        <family val="1"/>
      </rPr>
      <t xml:space="preserve">       </t>
    </r>
    <r>
      <rPr>
        <sz val="9"/>
        <color rgb="FF000000"/>
        <rFont val="Verdana"/>
        <family val="2"/>
      </rPr>
      <t>At der ikke spildes for meget ved bestilling</t>
    </r>
  </si>
  <si>
    <r>
      <t>·</t>
    </r>
    <r>
      <rPr>
        <sz val="7"/>
        <color rgb="FF000000"/>
        <rFont val="Times New Roman"/>
        <family val="1"/>
      </rPr>
      <t xml:space="preserve">       </t>
    </r>
    <r>
      <rPr>
        <sz val="9"/>
        <color rgb="FF000000"/>
        <rFont val="Verdana"/>
        <family val="2"/>
      </rPr>
      <t>At madaffald, flasker med og uden pant og servietter mm sorteres ved opvasken</t>
    </r>
  </si>
  <si>
    <t>Vi opvaskere sørger især for:</t>
  </si>
  <si>
    <r>
      <t>·</t>
    </r>
    <r>
      <rPr>
        <sz val="7"/>
        <color rgb="FF000000"/>
        <rFont val="Times New Roman"/>
        <family val="1"/>
      </rPr>
      <t xml:space="preserve">       </t>
    </r>
    <r>
      <rPr>
        <sz val="9"/>
        <color rgb="FF000000"/>
        <rFont val="Verdana"/>
        <family val="2"/>
      </rPr>
      <t xml:space="preserve">At bringe pap i presser, flasker til pant- og vinflaskebeholder, plastik i containere etc. </t>
    </r>
  </si>
  <si>
    <t>Vi rengøringspersonale sørger især for:</t>
  </si>
  <si>
    <r>
      <t>·</t>
    </r>
    <r>
      <rPr>
        <sz val="7"/>
        <color rgb="FF000000"/>
        <rFont val="Times New Roman"/>
        <family val="1"/>
      </rPr>
      <t xml:space="preserve">       </t>
    </r>
    <r>
      <rPr>
        <sz val="9"/>
        <color rgb="FF000000"/>
        <rFont val="Verdana"/>
        <family val="2"/>
      </rPr>
      <t>At bringe pap i presser, flasker til pant- og vinflaskebeholder, plastik i containere etc.</t>
    </r>
  </si>
  <si>
    <t>Vi i administrationen sørger især for:</t>
  </si>
  <si>
    <r>
      <t>·</t>
    </r>
    <r>
      <rPr>
        <sz val="7"/>
        <color rgb="FF000000"/>
        <rFont val="Times New Roman"/>
        <family val="1"/>
      </rPr>
      <t xml:space="preserve">       </t>
    </r>
    <r>
      <rPr>
        <sz val="9"/>
        <color rgb="FF000000"/>
        <rFont val="Verdana"/>
        <family val="2"/>
      </rPr>
      <t>At minimere papirforbrug og sortere papir fra ved printer</t>
    </r>
  </si>
  <si>
    <r>
      <t>·</t>
    </r>
    <r>
      <rPr>
        <sz val="7"/>
        <color rgb="FF000000"/>
        <rFont val="Times New Roman"/>
        <family val="1"/>
      </rPr>
      <t xml:space="preserve">       </t>
    </r>
    <r>
      <rPr>
        <sz val="9"/>
        <color rgb="FF000000"/>
        <rFont val="Verdana"/>
        <family val="2"/>
      </rPr>
      <t xml:space="preserve">At sikre at affaldstransportør ikke tager for mange penge for afhentning </t>
    </r>
  </si>
  <si>
    <t xml:space="preserve">Vi hjælper gæsten ved… </t>
  </si>
  <si>
    <r>
      <t>·</t>
    </r>
    <r>
      <rPr>
        <sz val="7"/>
        <color rgb="FF000000"/>
        <rFont val="Times New Roman"/>
        <family val="1"/>
      </rPr>
      <t xml:space="preserve">       </t>
    </r>
    <r>
      <rPr>
        <sz val="9"/>
        <color rgb="FF000000"/>
        <rFont val="Verdana"/>
        <family val="2"/>
      </rPr>
      <t xml:space="preserve">At tjener sorterer det meste af affaldet for dem. </t>
    </r>
  </si>
  <si>
    <r>
      <t>·</t>
    </r>
    <r>
      <rPr>
        <sz val="7"/>
        <color rgb="FF000000"/>
        <rFont val="Times New Roman"/>
        <family val="1"/>
      </rPr>
      <t xml:space="preserve">       </t>
    </r>
    <r>
      <rPr>
        <sz val="9"/>
        <color rgb="FF000000"/>
        <rFont val="Verdana"/>
        <family val="2"/>
      </rPr>
      <t>At informerer dem om stedets affaldsløsning.</t>
    </r>
  </si>
  <si>
    <r>
      <t>·</t>
    </r>
    <r>
      <rPr>
        <sz val="7"/>
        <color rgb="FF000000"/>
        <rFont val="Times New Roman"/>
        <family val="1"/>
      </rPr>
      <t xml:space="preserve">       </t>
    </r>
    <r>
      <rPr>
        <sz val="9"/>
        <color rgb="FF000000"/>
        <rFont val="Verdana"/>
        <family val="2"/>
      </rPr>
      <t>At mødegæster kan lægge papir og flasker på mødeborde og informeres herom</t>
    </r>
  </si>
  <si>
    <r>
      <t>·</t>
    </r>
    <r>
      <rPr>
        <sz val="7"/>
        <color rgb="FF000000"/>
        <rFont val="Times New Roman"/>
        <family val="1"/>
      </rPr>
      <t xml:space="preserve">       </t>
    </r>
    <r>
      <rPr>
        <sz val="9"/>
        <color rgb="FF000000"/>
        <rFont val="Verdana"/>
        <family val="2"/>
      </rPr>
      <t>At minimere mængden af engangsemballage og -service</t>
    </r>
  </si>
  <si>
    <r>
      <t>·</t>
    </r>
    <r>
      <rPr>
        <sz val="7"/>
        <color rgb="FF000000"/>
        <rFont val="Times New Roman"/>
        <family val="1"/>
      </rPr>
      <t xml:space="preserve">       </t>
    </r>
    <r>
      <rPr>
        <sz val="9"/>
        <color rgb="FF000000"/>
        <rFont val="Verdana"/>
        <family val="2"/>
      </rPr>
      <t>At give mulighed for at komme af med og om muligt frasortere engangsemballage og -service</t>
    </r>
  </si>
  <si>
    <r>
      <t>·</t>
    </r>
    <r>
      <rPr>
        <sz val="7"/>
        <color rgb="FF000000"/>
        <rFont val="Times New Roman"/>
        <family val="1"/>
      </rPr>
      <t xml:space="preserve">       </t>
    </r>
    <r>
      <rPr>
        <sz val="9"/>
        <color rgb="FF000000"/>
        <rFont val="Verdana"/>
        <family val="2"/>
      </rPr>
      <t>At personalet informeres og holdes orienteret om affaldshåndtering via personalemøder 
og oplæring</t>
    </r>
  </si>
  <si>
    <r>
      <t>·</t>
    </r>
    <r>
      <rPr>
        <sz val="7"/>
        <color rgb="FF000000"/>
        <rFont val="Times New Roman"/>
        <family val="1"/>
      </rPr>
      <t xml:space="preserve">       </t>
    </r>
    <r>
      <rPr>
        <sz val="9"/>
        <color rgb="FF000000"/>
        <rFont val="Verdana"/>
        <family val="2"/>
      </rPr>
      <t>At beregne om der kan opnås økonomiske og miljømæssige besparelser ved 
optimering af afhentningen</t>
    </r>
  </si>
  <si>
    <r>
      <t>·</t>
    </r>
    <r>
      <rPr>
        <sz val="7"/>
        <color rgb="FF000000"/>
        <rFont val="Times New Roman"/>
        <family val="1"/>
      </rPr>
      <t xml:space="preserve">       </t>
    </r>
    <r>
      <rPr>
        <sz val="9"/>
        <color rgb="FF000000"/>
        <rFont val="Verdana"/>
        <family val="2"/>
      </rPr>
      <t xml:space="preserve">At sikrer, at der er piktogrammer på alle relevante affaldsspande
</t>
    </r>
  </si>
  <si>
    <r>
      <t>·</t>
    </r>
    <r>
      <rPr>
        <sz val="7"/>
        <color rgb="FF000000"/>
        <rFont val="Times New Roman"/>
        <family val="1"/>
      </rPr>
      <t xml:space="preserve">       </t>
    </r>
    <r>
      <rPr>
        <sz val="9"/>
        <color rgb="FF000000"/>
        <rFont val="Verdana"/>
        <family val="2"/>
      </rPr>
      <t xml:space="preserve">At udlevere ark om affaldssortering til nye kollegaer
</t>
    </r>
  </si>
  <si>
    <r>
      <t>·</t>
    </r>
    <r>
      <rPr>
        <sz val="7"/>
        <color rgb="FF000000"/>
        <rFont val="Times New Roman"/>
        <family val="1"/>
      </rPr>
      <t xml:space="preserve">       </t>
    </r>
    <r>
      <rPr>
        <sz val="9"/>
        <color rgb="FF000000"/>
        <rFont val="Verdana"/>
        <family val="2"/>
      </rPr>
      <t xml:space="preserve">At ringer efter nye affaldsscontainere, når de er fyldte
 </t>
    </r>
  </si>
  <si>
    <r>
      <t>·</t>
    </r>
    <r>
      <rPr>
        <sz val="7"/>
        <color rgb="FF000000"/>
        <rFont val="Times New Roman"/>
        <family val="1"/>
      </rPr>
      <t xml:space="preserve">       </t>
    </r>
    <r>
      <rPr>
        <sz val="9"/>
        <color rgb="FF000000"/>
        <rFont val="Verdana"/>
        <family val="2"/>
      </rPr>
      <t>At samle miljøskadeligt affald på en sikker måde og bringer det forsvarligt til
genbrugsplads</t>
    </r>
  </si>
  <si>
    <r>
      <t>·</t>
    </r>
    <r>
      <rPr>
        <sz val="7"/>
        <color rgb="FF000000"/>
        <rFont val="Times New Roman"/>
        <family val="1"/>
      </rPr>
      <t xml:space="preserve">       </t>
    </r>
    <r>
      <rPr>
        <sz val="9"/>
        <color rgb="FF000000"/>
        <rFont val="Verdana"/>
        <family val="2"/>
      </rPr>
      <t xml:space="preserve">At evaluerer og tilpasser affaldsløsninger i forhold til nye behov
</t>
    </r>
  </si>
  <si>
    <r>
      <t>·</t>
    </r>
    <r>
      <rPr>
        <sz val="7"/>
        <color rgb="FF000000"/>
        <rFont val="Times New Roman"/>
        <family val="1"/>
      </rPr>
      <t xml:space="preserve">       </t>
    </r>
    <r>
      <rPr>
        <sz val="9"/>
        <color rgb="FF000000"/>
        <rFont val="Verdana"/>
        <family val="2"/>
      </rPr>
      <t xml:space="preserve">At gøre det nemt for mine kollegaer at gøre det samme
</t>
    </r>
  </si>
  <si>
    <t>Vi har følgende arbejdsdeling ved sortering?</t>
  </si>
  <si>
    <t>Procedure for miljøvenlig rengøring</t>
  </si>
  <si>
    <r>
      <t xml:space="preserve">  </t>
    </r>
    <r>
      <rPr>
        <b/>
        <sz val="20"/>
        <color rgb="FF00B050"/>
        <rFont val="Verdana"/>
        <family val="2"/>
      </rPr>
      <t>Vi gør miljøvenligt rent</t>
    </r>
  </si>
  <si>
    <t>Brug de rette rengøringsmidler</t>
  </si>
  <si>
    <r>
      <t>·</t>
    </r>
    <r>
      <rPr>
        <sz val="7"/>
        <color theme="1"/>
        <rFont val="Times New Roman"/>
        <family val="1"/>
      </rPr>
      <t xml:space="preserve">       </t>
    </r>
    <r>
      <rPr>
        <sz val="10"/>
        <color theme="1"/>
        <rFont val="Verdana"/>
        <family val="2"/>
      </rPr>
      <t>Vi bruger helst miljømærkede rengøringsmidler.</t>
    </r>
  </si>
  <si>
    <r>
      <t>·</t>
    </r>
    <r>
      <rPr>
        <sz val="7"/>
        <color theme="1"/>
        <rFont val="Times New Roman"/>
        <family val="1"/>
      </rPr>
      <t xml:space="preserve">       </t>
    </r>
    <r>
      <rPr>
        <sz val="10"/>
        <color theme="1"/>
        <rFont val="Verdana"/>
        <family val="2"/>
      </rPr>
      <t>Vi prøver altid de mest miljøvenlige produkter først – ofte klarer de opgaven.</t>
    </r>
  </si>
  <si>
    <r>
      <t>·</t>
    </r>
    <r>
      <rPr>
        <sz val="7"/>
        <color theme="1"/>
        <rFont val="Times New Roman"/>
        <family val="1"/>
      </rPr>
      <t xml:space="preserve">       </t>
    </r>
    <r>
      <rPr>
        <sz val="10"/>
        <color rgb="FF000000"/>
        <rFont val="Verdana"/>
        <family val="2"/>
      </rPr>
      <t>Vores rengøringsmidler indeholde ikke: EDTA, NTA, Klor og Fosfonat.</t>
    </r>
  </si>
  <si>
    <t>Minimum af rengøringsmidler</t>
  </si>
  <si>
    <r>
      <t>·</t>
    </r>
    <r>
      <rPr>
        <sz val="7"/>
        <color theme="1"/>
        <rFont val="Times New Roman"/>
        <family val="1"/>
      </rPr>
      <t xml:space="preserve">       </t>
    </r>
    <r>
      <rPr>
        <sz val="10"/>
        <color theme="1"/>
        <rFont val="Verdana"/>
        <family val="2"/>
      </rPr>
      <t>Vi doserer vores rengøringsmidler korrekt, så der ikke skal efterskylles.</t>
    </r>
  </si>
  <si>
    <r>
      <t>·</t>
    </r>
    <r>
      <rPr>
        <sz val="7"/>
        <color theme="1"/>
        <rFont val="Times New Roman"/>
        <family val="1"/>
      </rPr>
      <t xml:space="preserve">       </t>
    </r>
    <r>
      <rPr>
        <sz val="10"/>
        <color theme="1"/>
        <rFont val="Verdana"/>
        <family val="2"/>
      </rPr>
      <t>Vi bruger gerne doseringsdispenser til dosering af midlerne.</t>
    </r>
  </si>
  <si>
    <r>
      <t>·</t>
    </r>
    <r>
      <rPr>
        <sz val="7"/>
        <color theme="1"/>
        <rFont val="Times New Roman"/>
        <family val="1"/>
      </rPr>
      <t xml:space="preserve">       </t>
    </r>
    <r>
      <rPr>
        <sz val="10"/>
        <color theme="1"/>
        <rFont val="Verdana"/>
        <family val="2"/>
      </rPr>
      <t>Vi bruger mikrofiberklude, så der er et mindre forbrug af vand og rengøringsmidler.</t>
    </r>
  </si>
  <si>
    <r>
      <t>·</t>
    </r>
    <r>
      <rPr>
        <sz val="7"/>
        <color theme="1"/>
        <rFont val="Times New Roman"/>
        <family val="1"/>
      </rPr>
      <t xml:space="preserve">       </t>
    </r>
    <r>
      <rPr>
        <sz val="10"/>
        <color theme="1"/>
        <rFont val="Verdana"/>
        <family val="2"/>
      </rPr>
      <t>Vi bruger gerne sprayflasker, som kan minimere forbruget.</t>
    </r>
  </si>
  <si>
    <t>Mindre vand</t>
  </si>
  <si>
    <r>
      <t>·</t>
    </r>
    <r>
      <rPr>
        <sz val="7"/>
        <color theme="1"/>
        <rFont val="Times New Roman"/>
        <family val="1"/>
      </rPr>
      <t xml:space="preserve">       </t>
    </r>
    <r>
      <rPr>
        <sz val="10"/>
        <color theme="1"/>
        <rFont val="Verdana"/>
        <family val="2"/>
      </rPr>
      <t>Vi bruger spande med vand frem for rindende vand.</t>
    </r>
  </si>
  <si>
    <r>
      <t>·</t>
    </r>
    <r>
      <rPr>
        <sz val="7"/>
        <color theme="1"/>
        <rFont val="Times New Roman"/>
        <family val="1"/>
      </rPr>
      <t xml:space="preserve">       </t>
    </r>
    <r>
      <rPr>
        <sz val="10"/>
        <color theme="1"/>
        <rFont val="Verdana"/>
        <family val="2"/>
      </rPr>
      <t>Vi skyller kun en gang i toilettet pr. toilet ved rengøring.</t>
    </r>
  </si>
  <si>
    <t>Hvis der skylles 2 gange på hvert toilet hver dag betyder det mange liter vand.</t>
  </si>
  <si>
    <t>Energiforbrug</t>
  </si>
  <si>
    <r>
      <t>·</t>
    </r>
    <r>
      <rPr>
        <sz val="7"/>
        <color theme="1"/>
        <rFont val="Times New Roman"/>
        <family val="1"/>
      </rPr>
      <t xml:space="preserve">       </t>
    </r>
    <r>
      <rPr>
        <sz val="10"/>
        <color theme="1"/>
        <rFont val="Verdana"/>
        <family val="2"/>
      </rPr>
      <t xml:space="preserve">Vi tænder kun lys, hvor det normalt er og hvor der gøres rent. </t>
    </r>
  </si>
  <si>
    <r>
      <t>·</t>
    </r>
    <r>
      <rPr>
        <sz val="7"/>
        <color theme="1"/>
        <rFont val="Times New Roman"/>
        <family val="1"/>
      </rPr>
      <t xml:space="preserve">       </t>
    </r>
    <r>
      <rPr>
        <sz val="10"/>
        <color theme="1"/>
        <rFont val="Verdana"/>
        <family val="2"/>
      </rPr>
      <t>Vi slukker lys og udstyr som støvsuger og gulvvasker, når de ikke bruges.</t>
    </r>
  </si>
  <si>
    <t>Denne indsats kan nedbringe energiforbruget ved rengøring betydeligt.</t>
  </si>
  <si>
    <t>Sortering af affald</t>
  </si>
  <si>
    <r>
      <t>·</t>
    </r>
    <r>
      <rPr>
        <sz val="7"/>
        <color theme="1"/>
        <rFont val="Times New Roman"/>
        <family val="1"/>
      </rPr>
      <t xml:space="preserve">       </t>
    </r>
    <r>
      <rPr>
        <sz val="10"/>
        <color theme="1"/>
        <rFont val="Verdana"/>
        <family val="2"/>
      </rPr>
      <t>Vi sorterer affaldet efter stedets og kommunens forskrifter.</t>
    </r>
  </si>
  <si>
    <t>Vi bruger følgende rengøringsmidler</t>
  </si>
  <si>
    <t>Rengøringsmidler må ikke indeholde følgende st</t>
  </si>
  <si>
    <t>Bilag 5.7</t>
  </si>
  <si>
    <t>Formålet med denne affaldsplan er at sikre en optimal og sikker sortering af affaldet, så mest muligt 
genanvendes, behandles med omhu og evt. opnå driftsbesparelser ved forbedringer. Ligeledes skal planen beskrive procedure og sikre at personale, leverandører og gæster ved, hvordan affaldet skal håndteres.</t>
  </si>
  <si>
    <t>Bilag 1.2 - Miljøprocedure</t>
  </si>
  <si>
    <t>Miljøprocedure</t>
  </si>
  <si>
    <t xml:space="preserve">Vi gør en indsats – både nu og i fremtiden - for at beskytte miljøet og naturen, hvor vi har mulighed for det i forhold til vores ressourcer. </t>
  </si>
  <si>
    <r>
      <t>·</t>
    </r>
    <r>
      <rPr>
        <sz val="7"/>
        <color rgb="FF000000"/>
        <rFont val="Times New Roman"/>
        <family val="1"/>
      </rPr>
      <t xml:space="preserve">       </t>
    </r>
    <r>
      <rPr>
        <i/>
        <sz val="9"/>
        <color rgb="FF000000"/>
        <rFont val="Verdana"/>
        <family val="2"/>
      </rPr>
      <t>Vi samarbejder, motiverer og informerer vores kollegaer om, hvordan vi sammen passer på miljøet.</t>
    </r>
  </si>
  <si>
    <r>
      <t>·</t>
    </r>
    <r>
      <rPr>
        <sz val="7"/>
        <color rgb="FF000000"/>
        <rFont val="Times New Roman"/>
        <family val="1"/>
      </rPr>
      <t xml:space="preserve">       </t>
    </r>
    <r>
      <rPr>
        <i/>
        <sz val="9"/>
        <color rgb="FF000000"/>
        <rFont val="Verdana"/>
        <family val="2"/>
      </rPr>
      <t>Vi samarbejder med vores leverandører og samarbejdspartnere om at finde de mest bæredygtige løsninger.</t>
    </r>
  </si>
  <si>
    <t>Bilag 1.3 - Miljømål</t>
  </si>
  <si>
    <t>Mål</t>
  </si>
  <si>
    <t>Gennemført dato</t>
  </si>
  <si>
    <t>Sensor på gæstebadeværelser</t>
  </si>
  <si>
    <t>Aktivitet: Brug sanserne for børn</t>
  </si>
  <si>
    <t>Tina Jensen</t>
  </si>
  <si>
    <t>Nr.</t>
  </si>
  <si>
    <t>Miljømål</t>
  </si>
  <si>
    <r>
      <t>1.</t>
    </r>
    <r>
      <rPr>
        <sz val="7"/>
        <color theme="1"/>
        <rFont val="Times New Roman"/>
        <family val="1"/>
      </rPr>
      <t xml:space="preserve">    </t>
    </r>
    <r>
      <rPr>
        <sz val="8.5"/>
        <color theme="1"/>
        <rFont val="Verdana"/>
        <family val="2"/>
      </rPr>
      <t>Etabler en miljøgruppe</t>
    </r>
  </si>
  <si>
    <r>
      <t>2.</t>
    </r>
    <r>
      <rPr>
        <sz val="7"/>
        <color theme="1"/>
        <rFont val="Times New Roman"/>
        <family val="1"/>
      </rPr>
      <t xml:space="preserve">    </t>
    </r>
    <r>
      <rPr>
        <sz val="8.5"/>
        <color theme="1"/>
        <rFont val="Verdana"/>
        <family val="2"/>
      </rPr>
      <t>Udpeg miljøambassadører</t>
    </r>
  </si>
  <si>
    <r>
      <t>3.</t>
    </r>
    <r>
      <rPr>
        <sz val="7"/>
        <color theme="1"/>
        <rFont val="Times New Roman"/>
        <family val="1"/>
      </rPr>
      <t xml:space="preserve">    </t>
    </r>
    <r>
      <rPr>
        <sz val="8.5"/>
        <color theme="1"/>
        <rFont val="Verdana"/>
        <family val="2"/>
      </rPr>
      <t>Spildkampagne fra Sekretariatet</t>
    </r>
  </si>
  <si>
    <r>
      <t>4.</t>
    </r>
    <r>
      <rPr>
        <sz val="7"/>
        <color theme="1"/>
        <rFont val="Times New Roman"/>
        <family val="1"/>
      </rPr>
      <t xml:space="preserve">    </t>
    </r>
    <r>
      <rPr>
        <sz val="8.5"/>
        <color theme="1"/>
        <rFont val="Verdana"/>
        <family val="2"/>
      </rPr>
      <t xml:space="preserve">Udfasning af plastik </t>
    </r>
  </si>
  <si>
    <r>
      <t>5.</t>
    </r>
    <r>
      <rPr>
        <sz val="7"/>
        <color theme="1"/>
        <rFont val="Times New Roman"/>
        <family val="1"/>
      </rPr>
      <t xml:space="preserve">    </t>
    </r>
    <r>
      <rPr>
        <sz val="8.5"/>
        <color theme="1"/>
        <rFont val="Verdana"/>
        <family val="2"/>
      </rPr>
      <t>Mindre papir-kampagne</t>
    </r>
  </si>
  <si>
    <r>
      <t>6.</t>
    </r>
    <r>
      <rPr>
        <sz val="7"/>
        <color theme="1"/>
        <rFont val="Times New Roman"/>
        <family val="1"/>
      </rPr>
      <t xml:space="preserve">    </t>
    </r>
    <r>
      <rPr>
        <sz val="8.5"/>
        <color theme="1"/>
        <rFont val="Verdana"/>
        <family val="2"/>
      </rPr>
      <t>Send køkkenpersonale på Food-coordinator-uddannelse</t>
    </r>
  </si>
  <si>
    <r>
      <t>1.</t>
    </r>
    <r>
      <rPr>
        <sz val="7"/>
        <color theme="1"/>
        <rFont val="Times New Roman"/>
        <family val="1"/>
      </rPr>
      <t xml:space="preserve">    </t>
    </r>
    <r>
      <rPr>
        <sz val="8.5"/>
        <color theme="1"/>
        <rFont val="Verdana"/>
        <family val="2"/>
      </rPr>
      <t>Særlig gæsteindsats</t>
    </r>
  </si>
  <si>
    <r>
      <t>2.</t>
    </r>
    <r>
      <rPr>
        <sz val="7"/>
        <color theme="1"/>
        <rFont val="Times New Roman"/>
        <family val="1"/>
      </rPr>
      <t xml:space="preserve">    </t>
    </r>
    <r>
      <rPr>
        <sz val="8.5"/>
        <color theme="1"/>
        <rFont val="Verdana"/>
        <family val="2"/>
      </rPr>
      <t>Spørg til gæsternes holdning til bæredygtighed</t>
    </r>
  </si>
  <si>
    <r>
      <t>3.</t>
    </r>
    <r>
      <rPr>
        <sz val="7"/>
        <color theme="1"/>
        <rFont val="Times New Roman"/>
        <family val="1"/>
      </rPr>
      <t xml:space="preserve">    </t>
    </r>
    <r>
      <rPr>
        <sz val="8.5"/>
        <color theme="1"/>
        <rFont val="Verdana"/>
        <family val="2"/>
      </rPr>
      <t>Udpeg miljøambassadører</t>
    </r>
  </si>
  <si>
    <r>
      <t>1.</t>
    </r>
    <r>
      <rPr>
        <sz val="7"/>
        <color theme="1"/>
        <rFont val="Times New Roman"/>
        <family val="1"/>
      </rPr>
      <t xml:space="preserve">    </t>
    </r>
    <r>
      <rPr>
        <sz val="8.5"/>
        <color theme="1"/>
        <rFont val="Verdana"/>
        <family val="2"/>
      </rPr>
      <t>Opsamling af regnvand</t>
    </r>
  </si>
  <si>
    <r>
      <t>2.</t>
    </r>
    <r>
      <rPr>
        <sz val="7"/>
        <color theme="1"/>
        <rFont val="Times New Roman"/>
        <family val="1"/>
      </rPr>
      <t xml:space="preserve">    </t>
    </r>
    <r>
      <rPr>
        <sz val="8.5"/>
        <color theme="1"/>
        <rFont val="Verdana"/>
        <family val="2"/>
      </rPr>
      <t>Spar på vandet-kampagne</t>
    </r>
  </si>
  <si>
    <r>
      <t>1.</t>
    </r>
    <r>
      <rPr>
        <sz val="7"/>
        <color theme="1"/>
        <rFont val="Times New Roman"/>
        <family val="1"/>
      </rPr>
      <t xml:space="preserve">    </t>
    </r>
    <r>
      <rPr>
        <sz val="8.5"/>
        <color theme="1"/>
        <rFont val="Verdana"/>
        <family val="2"/>
      </rPr>
      <t>90 % miljømærkede rengøringsprodukter</t>
    </r>
  </si>
  <si>
    <r>
      <t>2.</t>
    </r>
    <r>
      <rPr>
        <sz val="7"/>
        <color theme="1"/>
        <rFont val="Times New Roman"/>
        <family val="1"/>
      </rPr>
      <t xml:space="preserve">    </t>
    </r>
    <r>
      <rPr>
        <sz val="8.5"/>
        <color theme="1"/>
        <rFont val="Verdana"/>
        <family val="2"/>
      </rPr>
      <t>Udfase anvendelsen af klude og svampe med mikroplastik</t>
    </r>
  </si>
  <si>
    <r>
      <t>3.</t>
    </r>
    <r>
      <rPr>
        <sz val="7"/>
        <color theme="1"/>
        <rFont val="Times New Roman"/>
        <family val="1"/>
      </rPr>
      <t xml:space="preserve">    </t>
    </r>
    <r>
      <rPr>
        <sz val="8.5"/>
        <color theme="1"/>
        <rFont val="Verdana"/>
        <family val="2"/>
      </rPr>
      <t>Internt kursus i grøn rengøring</t>
    </r>
  </si>
  <si>
    <r>
      <t>1.</t>
    </r>
    <r>
      <rPr>
        <sz val="7"/>
        <color theme="1"/>
        <rFont val="Times New Roman"/>
        <family val="1"/>
      </rPr>
      <t xml:space="preserve">    </t>
    </r>
    <r>
      <rPr>
        <sz val="8.5"/>
        <color theme="1"/>
        <rFont val="Verdana"/>
        <family val="2"/>
      </rPr>
      <t>Fjerne al kildevand og plastikemballage</t>
    </r>
  </si>
  <si>
    <r>
      <t>2.</t>
    </r>
    <r>
      <rPr>
        <sz val="7"/>
        <color theme="1"/>
        <rFont val="Times New Roman"/>
        <family val="1"/>
      </rPr>
      <t xml:space="preserve">    </t>
    </r>
    <r>
      <rPr>
        <sz val="8.5"/>
        <color theme="1"/>
        <rFont val="Verdana"/>
        <family val="2"/>
      </rPr>
      <t>Frasortere madaffald</t>
    </r>
  </si>
  <si>
    <r>
      <t>3.</t>
    </r>
    <r>
      <rPr>
        <sz val="7"/>
        <color theme="1"/>
        <rFont val="Times New Roman"/>
        <family val="1"/>
      </rPr>
      <t xml:space="preserve">    </t>
    </r>
    <r>
      <rPr>
        <sz val="8.5"/>
        <color theme="1"/>
        <rFont val="Verdana"/>
        <family val="2"/>
      </rPr>
      <t>Papirsortering på hvert kontor</t>
    </r>
  </si>
  <si>
    <r>
      <t>4.</t>
    </r>
    <r>
      <rPr>
        <sz val="7"/>
        <color theme="1"/>
        <rFont val="Times New Roman"/>
        <family val="1"/>
      </rPr>
      <t xml:space="preserve">    </t>
    </r>
    <r>
      <rPr>
        <sz val="8.5"/>
        <color theme="1"/>
        <rFont val="Verdana"/>
        <family val="2"/>
      </rPr>
      <t>Frasortere plastik</t>
    </r>
  </si>
  <si>
    <r>
      <t>5.</t>
    </r>
    <r>
      <rPr>
        <sz val="7"/>
        <color theme="1"/>
        <rFont val="Times New Roman"/>
        <family val="1"/>
      </rPr>
      <t xml:space="preserve">    </t>
    </r>
    <r>
      <rPr>
        <sz val="8.5"/>
        <color theme="1"/>
        <rFont val="Verdana"/>
        <family val="2"/>
      </rPr>
      <t>Internt kursus i affaldssortering</t>
    </r>
  </si>
  <si>
    <r>
      <t>1.</t>
    </r>
    <r>
      <rPr>
        <sz val="7"/>
        <color theme="1"/>
        <rFont val="Times New Roman"/>
        <family val="1"/>
      </rPr>
      <t xml:space="preserve">    </t>
    </r>
    <r>
      <rPr>
        <sz val="8.5"/>
        <color theme="1"/>
        <rFont val="Verdana"/>
        <family val="2"/>
      </rPr>
      <t>Sluk-lyset-kampagne</t>
    </r>
  </si>
  <si>
    <r>
      <t>2.</t>
    </r>
    <r>
      <rPr>
        <sz val="7"/>
        <color theme="1"/>
        <rFont val="Times New Roman"/>
        <family val="1"/>
      </rPr>
      <t xml:space="preserve">    </t>
    </r>
    <r>
      <rPr>
        <sz val="8.5"/>
        <color theme="1"/>
        <rFont val="Verdana"/>
        <family val="2"/>
      </rPr>
      <t>Skifte endnu et område til LED</t>
    </r>
  </si>
  <si>
    <r>
      <t>3.</t>
    </r>
    <r>
      <rPr>
        <sz val="7"/>
        <color theme="1"/>
        <rFont val="Times New Roman"/>
        <family val="1"/>
      </rPr>
      <t xml:space="preserve">    </t>
    </r>
    <r>
      <rPr>
        <sz val="8.5"/>
        <color theme="1"/>
        <rFont val="Verdana"/>
        <family val="2"/>
      </rPr>
      <t>Endnu et område med behovsstyring af lys</t>
    </r>
  </si>
  <si>
    <r>
      <t>4.</t>
    </r>
    <r>
      <rPr>
        <sz val="7"/>
        <color theme="1"/>
        <rFont val="Times New Roman"/>
        <family val="1"/>
      </rPr>
      <t xml:space="preserve">    </t>
    </r>
    <r>
      <rPr>
        <sz val="8.5"/>
        <color theme="1"/>
        <rFont val="Verdana"/>
        <family val="2"/>
      </rPr>
      <t>Fokus på vedvarende energi</t>
    </r>
  </si>
  <si>
    <r>
      <t>1.</t>
    </r>
    <r>
      <rPr>
        <sz val="7"/>
        <color theme="1"/>
        <rFont val="Times New Roman"/>
        <family val="1"/>
      </rPr>
      <t xml:space="preserve">    </t>
    </r>
    <r>
      <rPr>
        <sz val="8.5"/>
        <color theme="1"/>
        <rFont val="Verdana"/>
        <family val="2"/>
      </rPr>
      <t>Gå efter Det Økologiske Spisemærke</t>
    </r>
  </si>
  <si>
    <r>
      <t>2.</t>
    </r>
    <r>
      <rPr>
        <sz val="7"/>
        <color theme="1"/>
        <rFont val="Times New Roman"/>
        <family val="1"/>
      </rPr>
      <t xml:space="preserve">    </t>
    </r>
    <r>
      <rPr>
        <sz val="8.5"/>
        <color theme="1"/>
        <rFont val="Verdana"/>
        <family val="2"/>
      </rPr>
      <t>Finde lokale producenter</t>
    </r>
  </si>
  <si>
    <r>
      <t>3.</t>
    </r>
    <r>
      <rPr>
        <sz val="7"/>
        <color theme="1"/>
        <rFont val="Times New Roman"/>
        <family val="1"/>
      </rPr>
      <t xml:space="preserve">    </t>
    </r>
    <r>
      <rPr>
        <sz val="8.5"/>
        <color theme="1"/>
        <rFont val="Verdana"/>
        <family val="2"/>
      </rPr>
      <t>Vegetar-dag om måneden</t>
    </r>
  </si>
  <si>
    <r>
      <t>4.</t>
    </r>
    <r>
      <rPr>
        <sz val="7"/>
        <color theme="1"/>
        <rFont val="Times New Roman"/>
        <family val="1"/>
      </rPr>
      <t xml:space="preserve">    </t>
    </r>
    <r>
      <rPr>
        <sz val="8.5"/>
        <color theme="1"/>
        <rFont val="Verdana"/>
        <family val="2"/>
      </rPr>
      <t xml:space="preserve">”Af hvad for en fisk” bør vi spise </t>
    </r>
  </si>
  <si>
    <r>
      <t>1.</t>
    </r>
    <r>
      <rPr>
        <sz val="7"/>
        <color theme="1"/>
        <rFont val="Times New Roman"/>
        <family val="1"/>
      </rPr>
      <t xml:space="preserve">    </t>
    </r>
    <r>
      <rPr>
        <sz val="8.5"/>
        <color theme="1"/>
        <rFont val="Verdana"/>
        <family val="2"/>
      </rPr>
      <t>Møder med lokale samarbejdspartnere</t>
    </r>
  </si>
  <si>
    <r>
      <t>2.</t>
    </r>
    <r>
      <rPr>
        <sz val="7"/>
        <color theme="1"/>
        <rFont val="Times New Roman"/>
        <family val="1"/>
      </rPr>
      <t xml:space="preserve">    </t>
    </r>
    <r>
      <rPr>
        <sz val="8.5"/>
        <color theme="1"/>
        <rFont val="Verdana"/>
        <family val="2"/>
      </rPr>
      <t>Indsats for lokale fødevareoplevelser og Local Cooking</t>
    </r>
  </si>
  <si>
    <r>
      <t>3.</t>
    </r>
    <r>
      <rPr>
        <sz val="7"/>
        <color theme="1"/>
        <rFont val="Times New Roman"/>
        <family val="1"/>
      </rPr>
      <t xml:space="preserve">    </t>
    </r>
    <r>
      <rPr>
        <sz val="8.5"/>
        <color theme="1"/>
        <rFont val="Verdana"/>
        <family val="2"/>
      </rPr>
      <t>Arbejde for natur og nationalparker</t>
    </r>
  </si>
  <si>
    <r>
      <t>1.</t>
    </r>
    <r>
      <rPr>
        <sz val="7"/>
        <color theme="1"/>
        <rFont val="Times New Roman"/>
        <family val="1"/>
      </rPr>
      <t xml:space="preserve">    </t>
    </r>
    <r>
      <rPr>
        <sz val="8.5"/>
        <color theme="1"/>
        <rFont val="Verdana"/>
        <family val="2"/>
      </rPr>
      <t>Rygeområde</t>
    </r>
  </si>
  <si>
    <r>
      <t>2.</t>
    </r>
    <r>
      <rPr>
        <sz val="7"/>
        <color theme="1"/>
        <rFont val="Times New Roman"/>
        <family val="1"/>
      </rPr>
      <t xml:space="preserve">    </t>
    </r>
    <r>
      <rPr>
        <sz val="8.5"/>
        <color theme="1"/>
        <rFont val="Verdana"/>
        <family val="2"/>
      </rPr>
      <t>Kig på pointkriterier, som ikke opfyldes</t>
    </r>
  </si>
  <si>
    <r>
      <t>3.</t>
    </r>
    <r>
      <rPr>
        <sz val="7"/>
        <color theme="1"/>
        <rFont val="Times New Roman"/>
        <family val="1"/>
      </rPr>
      <t xml:space="preserve">    </t>
    </r>
    <r>
      <rPr>
        <sz val="8.5"/>
        <color theme="1"/>
        <rFont val="Verdana"/>
        <family val="2"/>
      </rPr>
      <t>Diversitetsprojekt</t>
    </r>
  </si>
  <si>
    <r>
      <t>4.</t>
    </r>
    <r>
      <rPr>
        <sz val="7"/>
        <color theme="1"/>
        <rFont val="Times New Roman"/>
        <family val="1"/>
      </rPr>
      <t xml:space="preserve">    </t>
    </r>
    <r>
      <rPr>
        <sz val="8.5"/>
        <color theme="1"/>
        <rFont val="Verdana"/>
        <family val="2"/>
      </rPr>
      <t>Bi-projekt</t>
    </r>
  </si>
  <si>
    <r>
      <t>1.</t>
    </r>
    <r>
      <rPr>
        <sz val="7"/>
        <color theme="1"/>
        <rFont val="Times New Roman"/>
        <family val="1"/>
      </rPr>
      <t xml:space="preserve">    </t>
    </r>
    <r>
      <rPr>
        <sz val="8.5"/>
        <color theme="1"/>
        <rFont val="Verdana"/>
        <family val="2"/>
      </rPr>
      <t>Personaletur til destinationens leverandører</t>
    </r>
  </si>
  <si>
    <r>
      <t>2.</t>
    </r>
    <r>
      <rPr>
        <sz val="7"/>
        <color theme="1"/>
        <rFont val="Times New Roman"/>
        <family val="1"/>
      </rPr>
      <t xml:space="preserve">    </t>
    </r>
    <r>
      <rPr>
        <sz val="8.5"/>
        <color theme="1"/>
        <rFont val="Verdana"/>
        <family val="2"/>
      </rPr>
      <t xml:space="preserve">Aftale med naturvejleder om fx naturens råvarer </t>
    </r>
  </si>
  <si>
    <r>
      <t>3.</t>
    </r>
    <r>
      <rPr>
        <sz val="7"/>
        <color theme="1"/>
        <rFont val="Times New Roman"/>
        <family val="1"/>
      </rPr>
      <t xml:space="preserve">    </t>
    </r>
    <r>
      <rPr>
        <sz val="8.5"/>
        <color theme="1"/>
        <rFont val="Verdana"/>
        <family val="2"/>
      </rPr>
      <t>Deltage i Local Cooking</t>
    </r>
  </si>
  <si>
    <r>
      <t>4.</t>
    </r>
    <r>
      <rPr>
        <sz val="7"/>
        <color theme="1"/>
        <rFont val="Times New Roman"/>
        <family val="1"/>
      </rPr>
      <t xml:space="preserve">    </t>
    </r>
    <r>
      <rPr>
        <sz val="8.5"/>
        <color theme="1"/>
        <rFont val="Verdana"/>
        <family val="2"/>
      </rPr>
      <t>Fælles affaldskampagne fx fra DN</t>
    </r>
  </si>
  <si>
    <r>
      <t>5.</t>
    </r>
    <r>
      <rPr>
        <sz val="7"/>
        <color theme="1"/>
        <rFont val="Times New Roman"/>
        <family val="1"/>
      </rPr>
      <t xml:space="preserve">    </t>
    </r>
    <r>
      <rPr>
        <sz val="8.5"/>
        <color theme="1"/>
        <rFont val="Verdana"/>
        <family val="2"/>
      </rPr>
      <t>Strandrensning</t>
    </r>
  </si>
  <si>
    <r>
      <t>1.</t>
    </r>
    <r>
      <rPr>
        <sz val="7"/>
        <color theme="1"/>
        <rFont val="Times New Roman"/>
        <family val="1"/>
      </rPr>
      <t xml:space="preserve">    </t>
    </r>
    <r>
      <rPr>
        <sz val="8.5"/>
        <color theme="1"/>
        <rFont val="Verdana"/>
        <family val="2"/>
      </rPr>
      <t>Indstil alle printere til at printe dobbeltsidet</t>
    </r>
  </si>
  <si>
    <t>År / Dato</t>
  </si>
  <si>
    <t>2. Kollegaer</t>
  </si>
  <si>
    <t>3. Gæsteinformation</t>
  </si>
  <si>
    <t>4. Vand</t>
  </si>
  <si>
    <t>5. Rengøring</t>
  </si>
  <si>
    <t>6. Affald</t>
  </si>
  <si>
    <t>7. Energi</t>
  </si>
  <si>
    <t xml:space="preserve">8. Fødevarer
</t>
  </si>
  <si>
    <t>9. Madspild</t>
  </si>
  <si>
    <t>10. Udeområde</t>
  </si>
  <si>
    <t>11. Mad og natur</t>
  </si>
  <si>
    <t>12. Administration</t>
  </si>
  <si>
    <r>
      <t>·</t>
    </r>
    <r>
      <rPr>
        <sz val="7"/>
        <color theme="1"/>
        <rFont val="Times New Roman"/>
        <family val="1"/>
      </rPr>
      <t xml:space="preserve">       </t>
    </r>
    <r>
      <rPr>
        <sz val="10"/>
        <color theme="1"/>
        <rFont val="Verdana"/>
        <family val="2"/>
      </rPr>
      <t>Vi sætter konkrete mål for at reducere madspild og arbejder 
målbevidst for at nå målet</t>
    </r>
  </si>
  <si>
    <r>
      <t>·</t>
    </r>
    <r>
      <rPr>
        <sz val="7"/>
        <color theme="1"/>
        <rFont val="Times New Roman"/>
        <family val="1"/>
      </rPr>
      <t xml:space="preserve">       </t>
    </r>
    <r>
      <rPr>
        <sz val="10"/>
        <color theme="1"/>
        <rFont val="Verdana"/>
        <family val="2"/>
      </rPr>
      <t>Vi bliver inspireret af ny viden fra nye kollegaer og elever fx 
når de har været på skole</t>
    </r>
  </si>
  <si>
    <r>
      <t>·</t>
    </r>
    <r>
      <rPr>
        <sz val="7"/>
        <color theme="1"/>
        <rFont val="Times New Roman"/>
        <family val="1"/>
      </rPr>
      <t xml:space="preserve">       </t>
    </r>
    <r>
      <rPr>
        <sz val="10"/>
        <color theme="1"/>
        <rFont val="Verdana"/>
        <family val="2"/>
      </rPr>
      <t xml:space="preserve">Vi involverer vores kollegaer og inspireres af hinandens råd 
og forslag </t>
    </r>
  </si>
  <si>
    <t>Bilag 8 – Beregning af økologiprocent</t>
  </si>
  <si>
    <r>
      <t xml:space="preserve">Bilag 6.1 – </t>
    </r>
    <r>
      <rPr>
        <b/>
        <sz val="16"/>
        <color rgb="FF00B050"/>
        <rFont val="Verdana"/>
        <family val="2"/>
      </rPr>
      <t>Forslag til affaldsplan</t>
    </r>
  </si>
  <si>
    <t>Bilag 4</t>
  </si>
  <si>
    <t>Skema til indtastning af vandforbrug</t>
  </si>
  <si>
    <t>Eksempel på grøn indkøbspolitik og procedure:</t>
  </si>
  <si>
    <t>”VIRKSOMHEDEN” skal gennem denne grønne indkøbspolitik løse vores opgaver med en så lille belastning af miljøet som muligt og bidrage til at støtte den miljøbevidste del af markedet. Hensynet til miljøet skal inddrages på lige fod med andre hensyn i planlægningen og udførelsen af virksomhedens indkøb.</t>
  </si>
  <si>
    <t xml:space="preserve">Ved indkøb fokuserer vi på pris, kvalitet, service, leveringssikkerhed, driftsomkostninger, arbejdsmiljø, etiske forhold og på de produkter og tjenesteydelser, som i deres livscyklus påvirker miljøet mindst muligt. </t>
  </si>
  <si>
    <t>For at miljøgevinsten skal stå i et rimeligt forhold til arbejdsindsats og udgifter, skal det vurderes, hvor og hvordan vi får mest miljø for pengene.</t>
  </si>
  <si>
    <t>Bilag 12.1 - Grøn indkøbspolitik og -procedure</t>
  </si>
  <si>
    <t xml:space="preserve">Vi ønsker at købe de varer og tjenesteydelser, der under produktion, brug og bortskaffelse medfører mindst muligt ressourcespild og forurening; f.eks. varer, der lever op til et miljømærke.
</t>
  </si>
  <si>
    <t xml:space="preserve">Vi generelt er positive overfor samarbejdspartnere, som gør en aktiv indsats for miljøet og konstant søger at nedbringe miljøbelastning i forbindelse med produktet eller tjenesteydelsen. Det kan være alt fra minimering af vand-, energi og kemikalieforbrug til benyttelsen af mindre og mere miljøvenlig emballage og indpakning, valg af transportform og meget mere.
</t>
  </si>
  <si>
    <r>
      <rPr>
        <sz val="7"/>
        <color theme="1"/>
        <rFont val="Times New Roman"/>
        <family val="1"/>
      </rPr>
      <t xml:space="preserve"> </t>
    </r>
    <r>
      <rPr>
        <sz val="10"/>
        <color rgb="FF000000"/>
        <rFont val="Verdana"/>
        <family val="2"/>
      </rPr>
      <t xml:space="preserve">Vi i mange tilfælde ønsker at sammenholde driftsomkostningerne med indkøbs-, etablerings- og vedligeholdelsesomkostningerne, da der ofte opnås en samlet pris- og miljømæssig besparelse selvom indkøbsprisen er højere. Ved forbedringer og renovation ser vi også på tilbagebetalingstiden.
</t>
    </r>
  </si>
  <si>
    <t xml:space="preserve">Vi tager stilling til kvantiteten, når vi bestiller varer, så vi på den ene side ikke køber for store partier, så vi får stort spild og lager samt på den anden side ikke bestiller for lidt, så miljøbelastningen bliver større ved øget transport og indpakning.
</t>
  </si>
  <si>
    <t xml:space="preserve">Det betyder at:
</t>
  </si>
  <si>
    <t>Offentlig transport</t>
  </si>
  <si>
    <t>Tidsstyrende brusere</t>
  </si>
  <si>
    <t>4.15</t>
  </si>
  <si>
    <t xml:space="preserve">Håndsæbe </t>
  </si>
  <si>
    <t xml:space="preserve">Klude, børster og svampe er uden mikroplast </t>
  </si>
  <si>
    <t xml:space="preserve">Affaldsplan </t>
  </si>
  <si>
    <t>Haveaffald</t>
  </si>
  <si>
    <t xml:space="preserve">Haveaffald komposteres </t>
  </si>
  <si>
    <t>6.15</t>
  </si>
  <si>
    <t>7.3</t>
  </si>
  <si>
    <t>7.8</t>
  </si>
  <si>
    <t>7.7</t>
  </si>
  <si>
    <t xml:space="preserve"> Energiaflæsning</t>
  </si>
  <si>
    <t>Isolering</t>
  </si>
  <si>
    <t>Varmtvandsrør isolerede</t>
  </si>
  <si>
    <t>Ventilation</t>
  </si>
  <si>
    <t>Energisyn</t>
  </si>
  <si>
    <t>Belysning udenfor, på bagtrapper, kældre og nye toiletter er behovsstyret med tidsstyring, bevægelses-/lydsensor eller skumringsanlæg</t>
  </si>
  <si>
    <t>Tidsstyring af lys</t>
  </si>
  <si>
    <t xml:space="preserve">Varmvandsrør er isoleret </t>
  </si>
  <si>
    <t xml:space="preserve">Ventilation, kedler og klimaanlæg styres, rengøres jævnligt og efterses årligt </t>
  </si>
  <si>
    <t>Salgs- og kaffeautomater</t>
  </si>
  <si>
    <t>Minimum 10 % økologi</t>
  </si>
  <si>
    <t>Økologi</t>
  </si>
  <si>
    <t>Lokale fødevare</t>
  </si>
  <si>
    <t>Fairtrade</t>
  </si>
  <si>
    <t>Plæneklipper</t>
  </si>
  <si>
    <t>Ikke kemi i ukrudtsmidler</t>
  </si>
  <si>
    <t>Kunstvanding</t>
  </si>
  <si>
    <t>Fredningsbestemmelser</t>
  </si>
  <si>
    <t>11.2</t>
  </si>
  <si>
    <t>11.3</t>
  </si>
  <si>
    <t>Cykelordning</t>
  </si>
  <si>
    <t>Lån eller leje cykler</t>
  </si>
  <si>
    <t>Indkøbsprocedure</t>
  </si>
  <si>
    <t>Natur</t>
  </si>
  <si>
    <t>Stedets navn</t>
  </si>
  <si>
    <t xml:space="preserve">Som en del af GREEN TOURISM ORGANISATION skal vi arbejde aktivt med at nedbringe 
stedets madspild. </t>
  </si>
  <si>
    <t>Vi bruger følgende miljøråd når der rengøres på vores sted.</t>
  </si>
  <si>
    <t>Ledelse har besluttet at arbejde med miljøindsatsen</t>
  </si>
  <si>
    <t>Kollegaer instrueres om Green Camping, og hvordan de bidrager til en miljøvenlig drift af organisationen</t>
  </si>
  <si>
    <t xml:space="preserve">Samarbejde med kommunen </t>
  </si>
  <si>
    <t>3.4</t>
  </si>
  <si>
    <t>Gæster og samarbejdspartnere</t>
  </si>
  <si>
    <t>3.13a</t>
  </si>
  <si>
    <t>3.13b</t>
  </si>
  <si>
    <t>Faste campister</t>
  </si>
  <si>
    <t>Nye gæster</t>
  </si>
  <si>
    <t>4.3a</t>
  </si>
  <si>
    <t>4.3b</t>
  </si>
  <si>
    <t>4.3c</t>
  </si>
  <si>
    <t>4.4a</t>
  </si>
  <si>
    <t>4.4b</t>
  </si>
  <si>
    <t>4.4c</t>
  </si>
  <si>
    <t>4.8</t>
  </si>
  <si>
    <t>4.9</t>
  </si>
  <si>
    <t>Forbrug aflæses</t>
  </si>
  <si>
    <t>Forbrug aflæses hver måned i sæsonen</t>
  </si>
  <si>
    <t>VVS</t>
  </si>
  <si>
    <t>Pladsen har fast procedure for indberetning af utætte VVS-installationer</t>
  </si>
  <si>
    <t>Swimmingpool</t>
  </si>
  <si>
    <t>Swimmingpool kontrolleres regelmæssigt for lækager</t>
  </si>
  <si>
    <t>Udendørs spa</t>
  </si>
  <si>
    <t>Udendørs spa er overdækket</t>
  </si>
  <si>
    <t>Håndvaske</t>
  </si>
  <si>
    <t>Håndvaske i baderum og ved toiletter er vandbesparende med max 5l/min</t>
  </si>
  <si>
    <t>Håndvaske fælleskøkken</t>
  </si>
  <si>
    <t>Håndvaske baderum</t>
  </si>
  <si>
    <t>Brusere i baderum</t>
  </si>
  <si>
    <t>Centrale gæstetoiletter er med dobbeltskyl</t>
  </si>
  <si>
    <t>Gæstetoiletter</t>
  </si>
  <si>
    <t>Urinaler</t>
  </si>
  <si>
    <t>Affaldspand</t>
  </si>
  <si>
    <t>4.12a</t>
  </si>
  <si>
    <t>4.13a</t>
  </si>
  <si>
    <t>4.14a</t>
  </si>
  <si>
    <t>4.14b</t>
  </si>
  <si>
    <t>4.16</t>
  </si>
  <si>
    <t>4.17</t>
  </si>
  <si>
    <t>4.18</t>
  </si>
  <si>
    <t>Bimålere</t>
  </si>
  <si>
    <t>Regnvandstønde</t>
  </si>
  <si>
    <t>Påfyldningshaner</t>
  </si>
  <si>
    <t>Vaskeplads</t>
  </si>
  <si>
    <t>4.19</t>
  </si>
  <si>
    <t>Swimmingpool/spa</t>
  </si>
  <si>
    <t>Toiletter har dobbeltskyl</t>
  </si>
  <si>
    <t>Vandpistol på vaskeplads</t>
  </si>
  <si>
    <t xml:space="preserve">Swimmingpool/spa overdækkes om natten og i perioder hvor den ikke benyttes </t>
  </si>
  <si>
    <t>5.4a</t>
  </si>
  <si>
    <t>5.4b</t>
  </si>
  <si>
    <t>5.9a</t>
  </si>
  <si>
    <t>5.9b</t>
  </si>
  <si>
    <t>Rengøringsmidler er miljømærkede</t>
  </si>
  <si>
    <t>Rengøringsmidler uden klor</t>
  </si>
  <si>
    <t>Hånd/WC-papir</t>
  </si>
  <si>
    <t>Klude og linned</t>
  </si>
  <si>
    <t>Rengøringsprocedure</t>
  </si>
  <si>
    <t>Al håndsæbe er miljømærket</t>
  </si>
  <si>
    <t>Hånd og wc papir er miljømærket</t>
  </si>
  <si>
    <t>Klude, linned og håndklæder vaskes med miljømærkede vaskemidler eller på miljømærkede vaskerier</t>
  </si>
  <si>
    <t>Information om afvaskning før brug</t>
  </si>
  <si>
    <t xml:space="preserve">Rengøringsprocedure som sikrer mindre skidt i badevand </t>
  </si>
  <si>
    <t>5.14</t>
  </si>
  <si>
    <t>Startpakke</t>
  </si>
  <si>
    <t>6.2a</t>
  </si>
  <si>
    <t>6.3a</t>
  </si>
  <si>
    <t>6.3b</t>
  </si>
  <si>
    <t>6.4a</t>
  </si>
  <si>
    <t>6.4b</t>
  </si>
  <si>
    <t>6.6a</t>
  </si>
  <si>
    <t>6.6b</t>
  </si>
  <si>
    <t>6.8a</t>
  </si>
  <si>
    <t>6.8b</t>
  </si>
  <si>
    <t>6.9</t>
  </si>
  <si>
    <t>Affaldspande</t>
  </si>
  <si>
    <t>Gæstesortering</t>
  </si>
  <si>
    <t>Fraktioner</t>
  </si>
  <si>
    <t>Miljøfarligt affald</t>
  </si>
  <si>
    <t>Kildesorteringsinformation</t>
  </si>
  <si>
    <t>Nye ansatte</t>
  </si>
  <si>
    <t xml:space="preserve">Leverandører </t>
  </si>
  <si>
    <t>Sorteringsmuligheder</t>
  </si>
  <si>
    <t>Postevand</t>
  </si>
  <si>
    <t>Sortering ved hytter</t>
  </si>
  <si>
    <t>Ny og tidsbegrænsede ansatte informeres om hvor de sortere affaldet</t>
  </si>
  <si>
    <t>6.14a</t>
  </si>
  <si>
    <t>6.14b</t>
  </si>
  <si>
    <t>6.16</t>
  </si>
  <si>
    <t>6.17</t>
  </si>
  <si>
    <t>6.18</t>
  </si>
  <si>
    <t xml:space="preserve">Sortering </t>
  </si>
  <si>
    <t>Undgår kildevand</t>
  </si>
  <si>
    <t xml:space="preserve">Engangsservice </t>
  </si>
  <si>
    <t>Gæster</t>
  </si>
  <si>
    <t>Sortering</t>
  </si>
  <si>
    <t>Svømme/spa-faciliteter</t>
  </si>
  <si>
    <t>1 point</t>
  </si>
  <si>
    <t>7.9a</t>
  </si>
  <si>
    <t>7.9b</t>
  </si>
  <si>
    <t>Køle og fryseskabe</t>
  </si>
  <si>
    <t>Sauna/dampbad</t>
  </si>
  <si>
    <t>Energiforbrug afregnes efter forbrug fx med  måler på hver plads</t>
  </si>
  <si>
    <t>7.10a</t>
  </si>
  <si>
    <t>7.10b</t>
  </si>
  <si>
    <t>7.18</t>
  </si>
  <si>
    <t>7.19</t>
  </si>
  <si>
    <t>Halogen/glødepærer</t>
  </si>
  <si>
    <t>Sensorer i opholdsrum</t>
  </si>
  <si>
    <t>CTS anlæg</t>
  </si>
  <si>
    <t>Varme/elradiatorer</t>
  </si>
  <si>
    <t>Strøm</t>
  </si>
  <si>
    <t>Solceller</t>
  </si>
  <si>
    <t>Varmepumper/Jordvarme</t>
  </si>
  <si>
    <t>Nøglekort</t>
  </si>
  <si>
    <t>Varme/elstyring</t>
  </si>
  <si>
    <t>8.10a</t>
  </si>
  <si>
    <t>8.10b</t>
  </si>
  <si>
    <t>8.10c</t>
  </si>
  <si>
    <t>8.10d</t>
  </si>
  <si>
    <t>8.12</t>
  </si>
  <si>
    <t>Drikkevarer</t>
  </si>
  <si>
    <t>Forpagtningsaftale</t>
  </si>
  <si>
    <t>Sæsonens fødevare</t>
  </si>
  <si>
    <t>Opgør forbrug</t>
  </si>
  <si>
    <t xml:space="preserve">Indkøb </t>
  </si>
  <si>
    <t>9.10</t>
  </si>
  <si>
    <t>9.11</t>
  </si>
  <si>
    <t>9.12</t>
  </si>
  <si>
    <t>9.13</t>
  </si>
  <si>
    <t>9.14</t>
  </si>
  <si>
    <t>9.15</t>
  </si>
  <si>
    <t>Miljøprodukter</t>
  </si>
  <si>
    <t xml:space="preserve">Fairtrade </t>
  </si>
  <si>
    <t>Miljøkrav ved forpagtningsaftale</t>
  </si>
  <si>
    <t>10.7</t>
  </si>
  <si>
    <t>10.8</t>
  </si>
  <si>
    <t>Kunstvanding undgås eller sker mellem kl. 18.00 til 7.00</t>
  </si>
  <si>
    <t>Udeopvarmning</t>
  </si>
  <si>
    <t>Hoppepude</t>
  </si>
  <si>
    <t>10.10a</t>
  </si>
  <si>
    <t>10.10b</t>
  </si>
  <si>
    <t>10.11</t>
  </si>
  <si>
    <t>10.12</t>
  </si>
  <si>
    <t>10.13a</t>
  </si>
  <si>
    <t>10.13b</t>
  </si>
  <si>
    <t>10.13c</t>
  </si>
  <si>
    <t>10.14a</t>
  </si>
  <si>
    <t>El-hækkeklipper</t>
  </si>
  <si>
    <t>Maling</t>
  </si>
  <si>
    <t>Vild natur</t>
  </si>
  <si>
    <t>Ude-opvarming</t>
  </si>
  <si>
    <t>Infrarøde terassevarmere</t>
  </si>
  <si>
    <t>Udeopholdsrum</t>
  </si>
  <si>
    <t>Pladsen har vild natur med vilje</t>
  </si>
  <si>
    <t>Information om natur</t>
  </si>
  <si>
    <t>11.13</t>
  </si>
  <si>
    <t>11.14a</t>
  </si>
  <si>
    <t>11.14b</t>
  </si>
  <si>
    <t>Promovering</t>
  </si>
  <si>
    <t>Anbefalinger</t>
  </si>
  <si>
    <t>Forslag til naturaktiviteter</t>
  </si>
  <si>
    <t>Forslag naturaktiviteter</t>
  </si>
  <si>
    <t>12.13a</t>
  </si>
  <si>
    <t>12.13b</t>
  </si>
  <si>
    <t>12.13c</t>
  </si>
  <si>
    <t>Hætte/tunnelopvaskemaskiner</t>
  </si>
  <si>
    <t>Vaskemaskiner</t>
  </si>
  <si>
    <t>Nyindkøbte hætte og tunnelopvaskemaskiner følger indkøbsvejledning fra energistyrelsen</t>
  </si>
  <si>
    <t>Opvaskemaskine har som minimum Energimærke A</t>
  </si>
  <si>
    <t>Vaskemaskine har som minimum Energimærke A</t>
  </si>
  <si>
    <t xml:space="preserve">Faste campister får skrivelse om stedets miljøindsats og miljøråd </t>
  </si>
  <si>
    <t>Nye gæster får skrivelse om stedets miljøindsats og miljøråd</t>
  </si>
  <si>
    <t>Dato for tildeling af Green Camping</t>
  </si>
  <si>
    <t>Sidste års varmeforbrug  af L olie, M3 gas kWh/MWh/M3 fjernvarme</t>
  </si>
  <si>
    <t>Sidste års el-forbrug/kWh</t>
  </si>
  <si>
    <t>Butik</t>
  </si>
  <si>
    <t>Vandråd</t>
  </si>
  <si>
    <t>Ikke relevant</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</si>
  <si>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Camping.</t>
  </si>
  <si>
    <t>I skal udfylde så meget I kan i ark A om Virksomhedsdata.</t>
  </si>
  <si>
    <t>Virksomheden skal sammenlagt opnå 30 % af pointene, hvilket svarer til omkring 80 point - naturligvis afhængig af stedet.</t>
  </si>
  <si>
    <r>
      <t>·</t>
    </r>
    <r>
      <rPr>
        <sz val="7"/>
        <color rgb="FF000000"/>
        <rFont val="Times New Roman"/>
        <family val="1"/>
      </rPr>
      <t xml:space="preserve">       </t>
    </r>
    <r>
      <rPr>
        <i/>
        <sz val="9"/>
        <color rgb="FF000000"/>
        <rFont val="Verdana"/>
        <family val="2"/>
      </rPr>
      <t>Vi lever op til Green Campings kriterier og afsøger løbende nye muligheder for at forbedre vores miljøindsats.</t>
    </r>
  </si>
  <si>
    <r>
      <t>·</t>
    </r>
    <r>
      <rPr>
        <sz val="7"/>
        <color rgb="FF000000"/>
        <rFont val="Times New Roman"/>
        <family val="1"/>
      </rPr>
      <t xml:space="preserve">       </t>
    </r>
    <r>
      <rPr>
        <i/>
        <sz val="9"/>
        <color rgb="FF000000"/>
        <rFont val="Verdana"/>
        <family val="2"/>
      </rPr>
      <t>Vi samarbejder med vores gæster om at nedbringe campingspladsens miljøbelastning.</t>
    </r>
  </si>
  <si>
    <t>Campingplads</t>
  </si>
  <si>
    <r>
      <t> </t>
    </r>
    <r>
      <rPr>
        <b/>
        <sz val="9"/>
        <color rgb="FFFFFFFF"/>
        <rFont val="Verdana"/>
        <family val="2"/>
      </rPr>
      <t>Følgende henter vores affald fra pladsen</t>
    </r>
  </si>
  <si>
    <t>Vi i køkkenet sørger især for…</t>
  </si>
  <si>
    <r>
      <t xml:space="preserve">Bilag 8.3 – </t>
    </r>
    <r>
      <rPr>
        <b/>
        <sz val="16"/>
        <color rgb="FF00B050"/>
        <rFont val="Verdana"/>
        <family val="2"/>
      </rPr>
      <t>Procedure for at nedbringe madspild</t>
    </r>
  </si>
  <si>
    <r>
      <t>·</t>
    </r>
    <r>
      <rPr>
        <sz val="7"/>
        <color theme="1"/>
        <rFont val="Times New Roman"/>
        <family val="1"/>
      </rPr>
      <t xml:space="preserve">       </t>
    </r>
    <r>
      <rPr>
        <sz val="10"/>
        <color theme="1"/>
        <rFont val="Verdana"/>
        <family val="2"/>
      </rPr>
      <t>Vi bruger den anbefalede mængde råvarer til det antal gæster der tilberedes mad til</t>
    </r>
  </si>
  <si>
    <r>
      <t>·</t>
    </r>
    <r>
      <rPr>
        <sz val="7"/>
        <color theme="1"/>
        <rFont val="Times New Roman"/>
        <family val="1"/>
      </rPr>
      <t xml:space="preserve">       </t>
    </r>
    <r>
      <rPr>
        <sz val="10"/>
        <color theme="1"/>
        <rFont val="Verdana"/>
        <family val="2"/>
      </rPr>
      <t>Vi træner i at tage imod klare bestillinger, så misforståelser og efterfølgende spild undgås</t>
    </r>
  </si>
  <si>
    <t>Campingpladser mærket med Green Camping har en grøn indkøbspolitik eller -procedure. 
Dette dokument beskriver formål og giver et eksempel på indhold af politikken.</t>
  </si>
  <si>
    <t xml:space="preserve">Vi  formidler GREEN CAMPING's krav og ønsker videre til relevante leverandører fx via de udarbejdede leverandørark under navnet GREETS Supply.
</t>
  </si>
  <si>
    <t xml:space="preserve">Vi holde øje med og følger GREEN CAMPING´s kriterier, når der købes ind.
</t>
  </si>
  <si>
    <t>De ark, som er farvet grønt "A. Virksomhedsdata" og "C. Ansøgning" skal udfyldes. De resterende ark markeret med blåt er til eget brug for overblik og inspiration.</t>
  </si>
  <si>
    <t>Hvad skal udfyldes i arkene?</t>
  </si>
  <si>
    <t>Hvordan får jeg adgang til GREETS Material?</t>
  </si>
  <si>
    <t>Arkene 1, 4, 5, 6, 7 og 8 kan bruges til egen inspiration, beregninger og overvågning og skal ikke nødvendigvis udfyldes i forbindelse med indsendelsen i starten af december.
Ark B. Kriterier er de overordnede kriterier.</t>
  </si>
  <si>
    <t>I skal svarer, hvad I forventer at være klar ved tildeling. I kan fx ikke opsætte Green Camping information jf. punkt 3, men så svarer i "Ja" og i kommentarfeltet skriver I fx "Opsættes ved tildeling etc."</t>
  </si>
  <si>
    <t>Besparelse i 10 år</t>
  </si>
  <si>
    <t>Tilbagebetalingstid</t>
  </si>
  <si>
    <t>Besparelse strømforbrug 1 år</t>
  </si>
  <si>
    <t>Evt. etablering</t>
  </si>
  <si>
    <t>Pris behovsstyring</t>
  </si>
  <si>
    <t>Besparelse strømforbrug ved sesnor (60%)</t>
  </si>
  <si>
    <t>Wat eksisterende lyskilde</t>
  </si>
  <si>
    <t>Pris på KWh/kr</t>
  </si>
  <si>
    <t>Antal pærer</t>
  </si>
  <si>
    <t>Antal timer pr. dag</t>
  </si>
  <si>
    <t>Antal dage</t>
  </si>
  <si>
    <t>Kr</t>
  </si>
  <si>
    <t>kWh</t>
  </si>
  <si>
    <t>Enhed</t>
  </si>
  <si>
    <t>Beskrivelse</t>
  </si>
  <si>
    <t>Sensor på offentligt toilet: 5 toiletter med hver 10 pærer</t>
  </si>
  <si>
    <t>Evt. tilbagebetalingstid</t>
  </si>
  <si>
    <t>Samlede besparelse 1 år</t>
  </si>
  <si>
    <t>Evt. omk/besparelse indkøb</t>
  </si>
  <si>
    <t>Evt. investring</t>
  </si>
  <si>
    <t>Levetimer ny lyskilde</t>
  </si>
  <si>
    <t>Pris ny lyskilde</t>
  </si>
  <si>
    <t>Pris år</t>
  </si>
  <si>
    <t>Energipris/kr</t>
  </si>
  <si>
    <t>Forbrug i / kWh</t>
  </si>
  <si>
    <t>Aflæsning/ kWh</t>
  </si>
  <si>
    <t/>
  </si>
  <si>
    <t>Wat ny lyskilde</t>
  </si>
  <si>
    <t>Levetimer eksisterende lyskilde</t>
  </si>
  <si>
    <t>Pris eksisterende lyskilde/kr</t>
  </si>
  <si>
    <t>Antal pærer (2 pr. værelse)</t>
  </si>
  <si>
    <t>Antal dage (belægningsprocent på 60 %)</t>
  </si>
  <si>
    <t>Sengelampe fra 40 W glødepære til 5 W energisparepære på 100 værelser</t>
  </si>
  <si>
    <t>Forbrug pr. mdr/Kwh</t>
  </si>
  <si>
    <t>Energipris/kr pr kWh</t>
  </si>
  <si>
    <t>Aflæsning
/kWh</t>
  </si>
  <si>
    <t>Opholdsrum/reception fra 40 W glødepære til 5 W energisparepære</t>
  </si>
  <si>
    <t xml:space="preserve">Miljøråd sendes løbende til faste gæster </t>
  </si>
  <si>
    <t>Håndvaske er vandbesparende med max 5 l/min</t>
  </si>
  <si>
    <t>Brusere i baderum er med max 9 l/min</t>
  </si>
  <si>
    <t>Håndvaske i fælleskøkken er med max 5 l/min eller max 7 l/min hvis der er opslag om vandbesparelse - undtagelse ved storkøkken</t>
  </si>
  <si>
    <t>Gæsterne skal sortere affald efter affaldsbekendtgørelsen med de mest relevante af de 10 fraktioner fx madaffald, papir, pap, glas, plastik, metal, restaffald etc.</t>
  </si>
  <si>
    <t xml:space="preserve">Gæster og samarbejdspartnere kan komme med råd til campingpladsen miljøarbejde </t>
  </si>
  <si>
    <t>5.9</t>
  </si>
  <si>
    <t>Ved svømme- og spa-faciliteter</t>
  </si>
  <si>
    <t>Svømning og spa</t>
  </si>
  <si>
    <t>Information om vask</t>
  </si>
  <si>
    <t>Campingpladsen har udpeget miljøansvarlig</t>
  </si>
  <si>
    <t xml:space="preserve">Campingpladsen vil hvert år gennemføre min 2 miljømål 
- Se liste med forslag i bilag 1.2
- Se liste med forslag i bilag 1.0
</t>
  </si>
  <si>
    <t>Campingpladsen Har en miljøprocedure
- Se forslag i bilag 1.1</t>
  </si>
  <si>
    <t xml:space="preserve">Campingpladsen samler miljømateriale i mappe eller elektronisk </t>
  </si>
  <si>
    <t>Campingpladsen gennemgår ved årsskiftet stedets miljøindsats</t>
  </si>
  <si>
    <t xml:space="preserve">Campingpladsen inddrager samarbejdspartnere </t>
  </si>
  <si>
    <t>Campingpladsen holder minimum et årligt personalemøde med bæredygtighed på dagsordenen</t>
  </si>
  <si>
    <t>Campingpladsen har en beskrivelse af hvordan nye kolleger og sæsonhjælpere sættes ind i miljøarbejdet</t>
  </si>
  <si>
    <t>Campingpladsen har tæt samarbejde med kommunen og andre relevante samarbejdspartnere</t>
  </si>
  <si>
    <r>
      <t xml:space="preserve">Campingpladsen har etablerer en miljøgruppe med kollegaer 
</t>
    </r>
    <r>
      <rPr>
        <i/>
        <sz val="8"/>
        <rFont val="Verdana"/>
        <family val="2"/>
      </rPr>
      <t>Gælder ikke for virksomheder med under 10 ansatte.</t>
    </r>
  </si>
  <si>
    <t xml:space="preserve">Kollegaer sendes på miljøkursus/uddannelse </t>
  </si>
  <si>
    <t>Der afholdes kollegakonkurrencer om miljøindsatsen</t>
  </si>
  <si>
    <t xml:space="preserve">Der er synlig information om Green Camping på stedet ved tildeling </t>
  </si>
  <si>
    <t>Der er synlig information om Green Camping på hjemmesiden ved tildeling</t>
  </si>
  <si>
    <t xml:space="preserve">Campingpladsen informerer campister og gæster til organisationen om offentlig transport </t>
  </si>
  <si>
    <t>Campingpladsen har opslag med miljøråd på Facebook, Instagram og andre sociale medier</t>
  </si>
  <si>
    <t xml:space="preserve">Campingpladsen har miljøindhold og råd på hjemmeside </t>
  </si>
  <si>
    <t>Campingpladsen har vandmåler</t>
  </si>
  <si>
    <t>4.5</t>
  </si>
  <si>
    <t>Der er sensor/trykknap på urinaler</t>
  </si>
  <si>
    <t>Der er affaldspand på hvert toilet</t>
  </si>
  <si>
    <t>Der gives vandspareråd til gæster</t>
  </si>
  <si>
    <t>Campingpladsen har bimålere</t>
  </si>
  <si>
    <t>Der er sensor på vandhaner på toilet</t>
  </si>
  <si>
    <t>Der er sensorer på hvert urinal</t>
  </si>
  <si>
    <t>Der er primært vandfrie urinaler</t>
  </si>
  <si>
    <t>Campingpladsen har regnvandstønde</t>
  </si>
  <si>
    <t>Der er tidsstyrede brusere har trykknap eller betalingssytem</t>
  </si>
  <si>
    <t>Der er trykknap på de fleste påfyldningshaner</t>
  </si>
  <si>
    <t>Der er dispenser til sæbe ved vask</t>
  </si>
  <si>
    <t>Min. 75 % af benyttede rengøringsmidler er miljømærkede</t>
  </si>
  <si>
    <t xml:space="preserve">Der er en fast proceedure for dosering af rengøringsmidler </t>
  </si>
  <si>
    <t>Der bruges primært fiberklude</t>
  </si>
  <si>
    <t>Rengøringsmfolk og firma kender stedets procedure for miljøvenlig rengøring 
Se bilag 5.7</t>
  </si>
  <si>
    <t>Campingpladsen undgår duftspray og parfume</t>
  </si>
  <si>
    <t>Campingpladsen har automatisk doseringsanlæg for rengøringsmidler</t>
  </si>
  <si>
    <t>Startpakke til hutytter er med miljømærkede rengøringsmidler</t>
  </si>
  <si>
    <t>Campingpldasen har en affaldsplan
- Se forslag i bilag 6.1</t>
  </si>
  <si>
    <t>Pladsen sorteringsmuligheder ligger centralt</t>
  </si>
  <si>
    <t>Der er tilpas med affaldsspande på pladsen og tæt på natur</t>
  </si>
  <si>
    <t>Der er sikring med låg på skraldespande, så affaldet ikke blæser ud</t>
  </si>
  <si>
    <t>Campingpldasen sorterer sammenlagt affald i min. 10 fraktioner</t>
  </si>
  <si>
    <t>Campingpladsen sorterer miljøfarligt affald batterier, maling, lysstofrør, e-pærer, kemikalier etc.</t>
  </si>
  <si>
    <t>Der er opsat kildesorteringsinformation som piktogrammer for gæster og kolleger</t>
  </si>
  <si>
    <t>Leverandører tager kasser, paller mm. retur</t>
  </si>
  <si>
    <t>Der er sorteringsmuligheder ved spisesteder</t>
  </si>
  <si>
    <t>Der serveres primært postevand fremfor kildevand</t>
  </si>
  <si>
    <t>Der er sorteringsmuligheder tæt på hytter</t>
  </si>
  <si>
    <t>Campingpladsen kan måle mængden af affald</t>
  </si>
  <si>
    <t>Der er sorteringsmuligheder rundt på pladsen</t>
  </si>
  <si>
    <t>Der er lufthåndtørrer på toiletter</t>
  </si>
  <si>
    <t xml:space="preserve">Der undgås kildevand hvor det er muligt </t>
  </si>
  <si>
    <t>Campinpladsen gør en indsats for at minimere engangsplastik</t>
  </si>
  <si>
    <t>Der er en ordning hvor gæster kan efterlade ting til andre gæster</t>
  </si>
  <si>
    <t>Der er sorteringsmuligheder i hytter</t>
  </si>
  <si>
    <t>Der er sorteringsmuligheder ved svømme og spafaciliteter</t>
  </si>
  <si>
    <t xml:space="preserve">Campingpladsen måler energiforbrug månedligt i sæson </t>
  </si>
  <si>
    <t xml:space="preserve">Der bruges primært LED og alternativt energisparepærer eller lysstofrør </t>
  </si>
  <si>
    <t xml:space="preserve">Der er tidsstyring eller skumringsanlæg udenfor </t>
  </si>
  <si>
    <t>Der er manuel eller elektronisk varmestyring i opvarmede bygninger</t>
  </si>
  <si>
    <t xml:space="preserve">Der er ikke 1 lags vinduer i opvarmede områder </t>
  </si>
  <si>
    <t xml:space="preserve">Der er tilpas isolering af opvarmede bygninger </t>
  </si>
  <si>
    <t xml:space="preserve">Der er gennemført energisyn/energimærkning indenfor 10 år </t>
  </si>
  <si>
    <t>Køle og fryseskabe/rum samt ovne har intakte tætningslister</t>
  </si>
  <si>
    <t xml:space="preserve">Der er timer eller behovsstyring af sauna, dampbad etc. </t>
  </si>
  <si>
    <t xml:space="preserve">Pladsen har ingen halogen el. glødepærer </t>
  </si>
  <si>
    <t>Der er sensor på toiletter og baderum</t>
  </si>
  <si>
    <t>Der er sensor på indendørs opholdsrum</t>
  </si>
  <si>
    <t>Campingpladsen har CTS anlæg</t>
  </si>
  <si>
    <t>Der er ikke direkte varme el. elradiatorer</t>
  </si>
  <si>
    <t>Campingpladsen benytter grøn strøm</t>
  </si>
  <si>
    <t>Campingpladsen har solceller</t>
  </si>
  <si>
    <t>Campingpladsen har varmepumper el- jordvarme</t>
  </si>
  <si>
    <t>Nøglekort på hytter som slukker strøm</t>
  </si>
  <si>
    <t>Der er varme og elstyring fra hovedbygning</t>
  </si>
  <si>
    <t xml:space="preserve">Campingpladsen opgør årligt sit forbrug af økologiske, lokale og sæsonvarer </t>
  </si>
  <si>
    <t>Campingpladsen indkøber økologi, lokalt og råvarer i sæson</t>
  </si>
  <si>
    <t xml:space="preserve">Campingpladsen gør en indsats for at minimere madspild </t>
  </si>
  <si>
    <t>Spisested har bronze i Det Økologiske Spisemærke</t>
  </si>
  <si>
    <t>Spisested har sølv i Det Økologiske Spisemærke</t>
  </si>
  <si>
    <t>Spisested har guld i Det Økologiske Spisemærke</t>
  </si>
  <si>
    <t>Spisested har økologiske drikkevarer</t>
  </si>
  <si>
    <t>Der er aftaler med leverandører om at bruge lokale fødevarer</t>
  </si>
  <si>
    <t>Der er aftaler med leverandører om at bruge sæsonens fødevarer</t>
  </si>
  <si>
    <t>Der købes fairtrade, MSC etc., når det er muligt</t>
  </si>
  <si>
    <t xml:space="preserve">Der er nedskrevet procedure for minimering af madspild </t>
  </si>
  <si>
    <t>Der er miljøkrav med i forpagtningsaftale</t>
  </si>
  <si>
    <t>Det årligt sit forbrug af miljømærkede, økologiske, lokale og sæsonvarer opgøres</t>
  </si>
  <si>
    <t>Der indkøbes miljømærkede, økologiske, lokale og sæsonvarer</t>
  </si>
  <si>
    <t>Synlig indsats for at minimere madspild ved indkøb</t>
  </si>
  <si>
    <t xml:space="preserve">Der indkøbes ofte miljømærkede produkter såsom Svanen og EU blomsten </t>
  </si>
  <si>
    <t>Der indkøbes økologiske varer</t>
  </si>
  <si>
    <t>Der indkøbes lokale varer</t>
  </si>
  <si>
    <t>Der indkøbes varer i sæson</t>
  </si>
  <si>
    <t>Der indkøbes fairtrade MSC, når det er muligt</t>
  </si>
  <si>
    <t>Miljøkrav med i evt. forpagtningsaftale</t>
  </si>
  <si>
    <t>Campingpladsen benytter ikke kemiske ukrudtsmidler</t>
  </si>
  <si>
    <t xml:space="preserve">Campingpladsen benytter brænder, ukrudtsdug eller håndkraft til ukrudtsbekæmpelse </t>
  </si>
  <si>
    <t xml:space="preserve">Fredningsbestemmelser og miljøbeskyttelser respekteres ved renovering, ombygning og tilberedning </t>
  </si>
  <si>
    <t xml:space="preserve">Pladsen bekæmper og planter ikke invasive arter som bjørneklo og rynket rose </t>
  </si>
  <si>
    <t>Der er behovstyring af udeopvarmning</t>
  </si>
  <si>
    <t>Der er behovs/tidsstyring af hoppepude</t>
  </si>
  <si>
    <t>Campingpladsen har el-plæneklipper</t>
  </si>
  <si>
    <t>Campingpladsen har el-hækkeklipper</t>
  </si>
  <si>
    <t>Campingpladsen bruger miljømærket maling</t>
  </si>
  <si>
    <t>Campingpladsen har ikke udeopvarmning</t>
  </si>
  <si>
    <t>Campingpladsen benytter infrarøde terassevarmere</t>
  </si>
  <si>
    <t>Campingpladsen har ikke hoppepude</t>
  </si>
  <si>
    <t>Campingpladsen planlægger udeopholdsrum, så minimum opvarmning benyttes</t>
  </si>
  <si>
    <t>Campingpladsen informerer om omkringliggende natur</t>
  </si>
  <si>
    <t>Campingpladsen informerer om beskyttede områder fx natura 2000</t>
  </si>
  <si>
    <t>Campingpladsen har en cykelordning for for lån eller leje af cykler</t>
  </si>
  <si>
    <t>Campingpladsen informerer om Blå Flag strande og havne</t>
  </si>
  <si>
    <t>Der kan lånes eller lejes cykler på campingpladsen</t>
  </si>
  <si>
    <t>Campingpladsen anbefaler, promoverer og udbyder natur og miljøaktiviteter for gæster</t>
  </si>
  <si>
    <t xml:space="preserve">Campingpladsen anbefaler andre miljømærkede turistvirksomheder </t>
  </si>
  <si>
    <t>Der er forslag til naturaktiviteter på campingpladsen</t>
  </si>
  <si>
    <t>Der er forslag til naturaktiviteter udenfor campingpladsen</t>
  </si>
  <si>
    <t xml:space="preserve">Campingpladsen har en indkøbsprocedure.
- Se bilag 12.1 </t>
  </si>
  <si>
    <t>Campingpladsen har egen el-bil eller cykler til ansatte</t>
  </si>
  <si>
    <t>Svar "Ja", "Nej"  og "Ikke relevant# i kolonne "E" i skema C og uddyb i kolonne "F". I kolonne "G" kan i samtælle jeres pointkriterier.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</si>
</sst>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63">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rgb="FF000000"/>
      <name val="Verdana"/>
      <family val="2"/>
    </font>
    <font>
      <b/>
      <sz val="9"/>
      <color theme="1"/>
      <name val="Verdana"/>
      <family val="2"/>
    </font>
    <font>
      <sz val="8"/>
      <color indexed="8"/>
      <name val="Verdana"/>
      <family val="2"/>
    </font>
    <font>
      <sz val="11"/>
      <color rgb="FF006100"/>
      <name val="Calibri"/>
      <family val="2"/>
      <scheme val="minor"/>
    </font>
    <font>
      <sz val="11"/>
      <color rgb="FF9C6500"/>
      <name val="Calibri"/>
      <family val="2"/>
      <scheme val="minor"/>
    </font>
    <font>
      <b/>
      <sz val="8"/>
      <name val="Verdana"/>
      <family val="2"/>
    </font>
    <font>
      <sz val="8"/>
      <color rgb="FF333333"/>
      <name val="Inherit"/>
    </font>
    <font>
      <u/>
      <sz val="11"/>
      <color theme="10"/>
      <name val="Calibri"/>
      <family val="2"/>
    </font>
    <font>
      <sz val="8"/>
      <name val="Calibri"/>
      <family val="2"/>
      <scheme val="minor"/>
    </font>
    <font>
      <b/>
      <sz val="9"/>
      <color rgb="FFFFFFFF"/>
      <name val="Verdana"/>
      <family val="2"/>
    </font>
    <font>
      <sz val="9"/>
      <color rgb="FF000000"/>
      <name val="Verdana"/>
      <family val="2"/>
    </font>
    <font>
      <i/>
      <sz val="9"/>
      <color rgb="FF000000"/>
      <name val="Verdana"/>
      <family val="2"/>
    </font>
    <font>
      <b/>
      <sz val="14"/>
      <color rgb="FF00B050"/>
      <name val="Verdana"/>
      <family val="2"/>
    </font>
    <font>
      <b/>
      <sz val="16"/>
      <color rgb="FF00B050"/>
      <name val="Verdana"/>
      <family val="2"/>
    </font>
    <font>
      <b/>
      <sz val="8"/>
      <color rgb="FF00B050"/>
      <name val="Verdana"/>
      <family val="2"/>
    </font>
    <font>
      <sz val="8"/>
      <color rgb="FF000000"/>
      <name val="Times New Roman"/>
      <family val="1"/>
    </font>
    <font>
      <sz val="8"/>
      <color rgb="FF000000"/>
      <name val="Arial"/>
      <family val="2"/>
    </font>
    <font>
      <sz val="10"/>
      <color rgb="FF000000"/>
      <name val="Arial"/>
      <family val="2"/>
    </font>
    <font>
      <b/>
      <sz val="16"/>
      <color rgb="FF92D050"/>
      <name val="Verdana"/>
      <family val="2"/>
    </font>
    <font>
      <b/>
      <sz val="12"/>
      <color rgb="FF00B050"/>
      <name val="Verdana"/>
      <family val="2"/>
    </font>
    <font>
      <sz val="10"/>
      <color theme="1"/>
      <name val="Verdana"/>
      <family val="2"/>
    </font>
    <font>
      <sz val="10"/>
      <color theme="1"/>
      <name val="Symbol"/>
      <family val="1"/>
      <charset val="2"/>
    </font>
    <font>
      <sz val="7"/>
      <color theme="1"/>
      <name val="Times New Roman"/>
      <family val="1"/>
    </font>
    <font>
      <b/>
      <sz val="10"/>
      <color rgb="FF000000"/>
      <name val="Verdana"/>
      <family val="2"/>
    </font>
    <font>
      <i/>
      <sz val="10"/>
      <color theme="1"/>
      <name val="Verdana"/>
      <family val="2"/>
    </font>
    <font>
      <sz val="10"/>
      <color theme="1"/>
      <name val="Calibri"/>
      <family val="2"/>
      <scheme val="minor"/>
    </font>
    <font>
      <sz val="11"/>
      <color theme="1"/>
      <name val="Arial"/>
      <family val="2"/>
    </font>
    <font>
      <b/>
      <sz val="11"/>
      <color rgb="FF000000"/>
      <name val="Verdana"/>
      <family val="2"/>
    </font>
    <font>
      <b/>
      <sz val="8"/>
      <color rgb="FFEEECE1"/>
      <name val="Verdana"/>
      <family val="2"/>
    </font>
    <font>
      <i/>
      <sz val="8"/>
      <color rgb="FF000000"/>
      <name val="Verdana"/>
      <family val="2"/>
    </font>
    <font>
      <sz val="7"/>
      <color rgb="FF000000"/>
      <name val="Times New Roman"/>
      <family val="1"/>
    </font>
    <font>
      <b/>
      <sz val="9"/>
      <color rgb="FF000000"/>
      <name val="Verdana"/>
      <family val="2"/>
    </font>
    <font>
      <sz val="9"/>
      <color rgb="FF000000"/>
      <name val="Symbol"/>
      <family val="1"/>
      <charset val="2"/>
    </font>
    <font>
      <b/>
      <sz val="12"/>
      <color theme="1"/>
      <name val="Arial"/>
      <family val="2"/>
    </font>
    <font>
      <b/>
      <sz val="10"/>
      <color theme="1"/>
      <name val="Verdana"/>
      <family val="2"/>
    </font>
    <font>
      <sz val="8"/>
      <color theme="1"/>
      <name val="Arial"/>
      <family val="2"/>
    </font>
    <font>
      <b/>
      <sz val="20"/>
      <color rgb="FF00B050"/>
      <name val="Verdana"/>
      <family val="2"/>
    </font>
    <font>
      <sz val="10"/>
      <color rgb="FF000000"/>
      <name val="Verdana"/>
      <family val="2"/>
    </font>
    <font>
      <b/>
      <sz val="10"/>
      <color rgb="FF92D050"/>
      <name val="Verdana"/>
      <family val="2"/>
    </font>
    <font>
      <sz val="12"/>
      <color theme="1"/>
      <name val="Calibri"/>
      <family val="2"/>
      <scheme val="minor"/>
    </font>
    <font>
      <b/>
      <sz val="10"/>
      <color rgb="FFFFFFFF"/>
      <name val="Arial"/>
      <family val="2"/>
    </font>
    <font>
      <sz val="10"/>
      <color theme="1"/>
      <name val="Calibri"/>
      <family val="2"/>
    </font>
    <font>
      <i/>
      <sz val="9"/>
      <color theme="1"/>
      <name val="Verdana"/>
      <family val="2"/>
    </font>
    <font>
      <b/>
      <sz val="9"/>
      <color rgb="FFEEECE1"/>
      <name val="Verdana"/>
      <family val="2"/>
    </font>
    <font>
      <b/>
      <sz val="8.5"/>
      <color theme="1"/>
      <name val="Verdana"/>
      <family val="2"/>
    </font>
    <font>
      <b/>
      <sz val="8.5"/>
      <color rgb="FF000000"/>
      <name val="Verdana"/>
      <family val="2"/>
    </font>
    <font>
      <sz val="8.5"/>
      <color theme="1"/>
      <name val="Verdana"/>
      <family val="2"/>
    </font>
    <font>
      <sz val="9"/>
      <color theme="1"/>
      <name val="Arial"/>
      <family val="2"/>
    </font>
    <font>
      <sz val="9"/>
      <color theme="1"/>
      <name val="Calibri"/>
      <family val="2"/>
      <scheme val="minor"/>
    </font>
    <font>
      <b/>
      <sz val="10"/>
      <color theme="0"/>
      <name val="Verdana"/>
      <family val="2"/>
    </font>
    <font>
      <b/>
      <sz val="8"/>
      <color theme="0"/>
      <name val="Verdana"/>
      <family val="2"/>
    </font>
    <font>
      <i/>
      <sz val="8"/>
      <name val="Verdana"/>
      <family val="2"/>
    </font>
  </fonts>
  <fills count="18">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theme="0" tint="-0.34998626667073579"/>
        <bgColor indexed="64"/>
      </patternFill>
    </fill>
    <fill>
      <patternFill patternType="solid">
        <fgColor rgb="FF00B050"/>
        <bgColor indexed="64"/>
      </patternFill>
    </fill>
    <fill>
      <patternFill patternType="solid">
        <fgColor rgb="FFEEECE1"/>
        <bgColor indexed="64"/>
      </patternFill>
    </fill>
    <fill>
      <patternFill patternType="solid">
        <fgColor them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right style="medium">
        <color rgb="FF00B050"/>
      </right>
      <top/>
      <bottom style="medium">
        <color rgb="FF00B050"/>
      </bottom>
      <diagonal/>
    </border>
    <border>
      <left/>
      <right style="medium">
        <color rgb="FF00B050"/>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B050"/>
      </left>
      <right style="medium">
        <color rgb="FF00B050"/>
      </right>
      <top/>
      <bottom/>
      <diagonal/>
    </border>
    <border>
      <left/>
      <right style="medium">
        <color rgb="FF00B050"/>
      </right>
      <top style="medium">
        <color rgb="FF00B050"/>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s>
  <cellStyleXfs count="4">
    <xf numFmtId="0" fontId="0" fillId="0" borderId="0"/>
    <xf numFmtId="0" fontId="14" fillId="12" borderId="0" applyNumberFormat="0" applyBorder="0" applyAlignment="0" applyProtection="0"/>
    <xf numFmtId="0" fontId="15" fillId="13" borderId="0" applyNumberFormat="0" applyBorder="0" applyAlignment="0" applyProtection="0"/>
    <xf numFmtId="0" fontId="18" fillId="0" borderId="0" applyNumberFormat="0" applyFill="0" applyBorder="0" applyAlignment="0" applyProtection="0">
      <alignment vertical="top"/>
      <protection locked="0"/>
    </xf>
  </cellStyleXfs>
  <cellXfs count="250">
    <xf numFmtId="0" fontId="0" fillId="0" borderId="0" xfId="0"/>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9" borderId="0" xfId="0" applyFont="1" applyFill="1"/>
    <xf numFmtId="1" fontId="2" fillId="9" borderId="0" xfId="0" applyNumberFormat="1" applyFont="1" applyFill="1"/>
    <xf numFmtId="1" fontId="6" fillId="5" borderId="0" xfId="0" applyNumberFormat="1" applyFont="1" applyFill="1"/>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1" fillId="0" borderId="0" xfId="0" applyFont="1"/>
    <xf numFmtId="0" fontId="7" fillId="6" borderId="14" xfId="0" applyFont="1" applyFill="1" applyBorder="1" applyAlignment="1">
      <alignment vertical="top" wrapText="1"/>
    </xf>
    <xf numFmtId="14" fontId="7" fillId="6" borderId="14" xfId="0" applyNumberFormat="1" applyFont="1" applyFill="1" applyBorder="1" applyAlignment="1">
      <alignment vertical="top" wrapText="1"/>
    </xf>
    <xf numFmtId="1"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0" fontId="8" fillId="7" borderId="14" xfId="0" applyFont="1" applyFill="1" applyBorder="1" applyAlignment="1">
      <alignment vertical="top" wrapText="1"/>
    </xf>
    <xf numFmtId="0" fontId="7" fillId="6" borderId="9" xfId="0" applyFont="1" applyFill="1" applyBorder="1" applyAlignment="1">
      <alignment vertical="top" wrapText="1"/>
    </xf>
    <xf numFmtId="0" fontId="7" fillId="6" borderId="10" xfId="0" applyFont="1" applyFill="1" applyBorder="1" applyAlignment="1">
      <alignment vertical="top" wrapText="1"/>
    </xf>
    <xf numFmtId="1" fontId="7" fillId="6" borderId="10" xfId="0" applyNumberFormat="1" applyFont="1" applyFill="1" applyBorder="1" applyAlignment="1">
      <alignment vertical="top" wrapText="1"/>
    </xf>
    <xf numFmtId="2" fontId="7" fillId="6" borderId="10" xfId="0" applyNumberFormat="1" applyFont="1" applyFill="1" applyBorder="1" applyAlignment="1">
      <alignment vertical="top" wrapText="1"/>
    </xf>
    <xf numFmtId="164" fontId="7" fillId="6" borderId="10" xfId="0" applyNumberFormat="1" applyFont="1" applyFill="1" applyBorder="1" applyAlignment="1">
      <alignment vertical="top" wrapText="1"/>
    </xf>
    <xf numFmtId="3" fontId="7" fillId="6" borderId="10" xfId="0" applyNumberFormat="1" applyFont="1" applyFill="1" applyBorder="1" applyAlignment="1">
      <alignment vertical="top" wrapText="1"/>
    </xf>
    <xf numFmtId="0" fontId="7" fillId="6" borderId="11" xfId="0" applyFont="1" applyFill="1" applyBorder="1" applyAlignment="1">
      <alignment vertical="top" wrapText="1"/>
    </xf>
    <xf numFmtId="0" fontId="7" fillId="6" borderId="12" xfId="0" applyFont="1" applyFill="1" applyBorder="1" applyAlignment="1">
      <alignment vertical="top" wrapText="1"/>
    </xf>
    <xf numFmtId="1" fontId="7" fillId="6" borderId="12" xfId="0" applyNumberFormat="1" applyFont="1" applyFill="1" applyBorder="1" applyAlignment="1">
      <alignment vertical="top" wrapText="1"/>
    </xf>
    <xf numFmtId="2" fontId="7" fillId="6" borderId="12" xfId="0" applyNumberFormat="1" applyFont="1" applyFill="1" applyBorder="1" applyAlignment="1">
      <alignment vertical="top" wrapText="1"/>
    </xf>
    <xf numFmtId="3" fontId="7" fillId="6" borderId="12" xfId="0" applyNumberFormat="1" applyFont="1" applyFill="1" applyBorder="1" applyAlignment="1">
      <alignment vertical="top" wrapText="1"/>
    </xf>
    <xf numFmtId="164" fontId="9" fillId="6" borderId="12" xfId="0" applyNumberFormat="1" applyFont="1" applyFill="1" applyBorder="1" applyAlignment="1">
      <alignment vertical="top" wrapText="1"/>
    </xf>
    <xf numFmtId="0" fontId="8" fillId="7" borderId="13" xfId="0" applyFont="1" applyFill="1" applyBorder="1" applyAlignment="1">
      <alignment vertical="top" wrapText="1"/>
    </xf>
    <xf numFmtId="0" fontId="8" fillId="5" borderId="13" xfId="0" applyFont="1" applyFill="1" applyBorder="1" applyAlignment="1">
      <alignment vertical="top" wrapText="1"/>
    </xf>
    <xf numFmtId="1" fontId="8" fillId="0" borderId="13" xfId="0" applyNumberFormat="1" applyFont="1" applyBorder="1" applyAlignment="1">
      <alignment vertical="top" wrapText="1"/>
    </xf>
    <xf numFmtId="2" fontId="8" fillId="5" borderId="13" xfId="0" applyNumberFormat="1" applyFont="1" applyFill="1" applyBorder="1" applyAlignment="1">
      <alignment vertical="top" wrapText="1"/>
    </xf>
    <xf numFmtId="164" fontId="8" fillId="0" borderId="13" xfId="0" applyNumberFormat="1" applyFont="1" applyBorder="1" applyAlignment="1">
      <alignment vertical="top" wrapText="1"/>
    </xf>
    <xf numFmtId="3" fontId="8" fillId="5" borderId="13" xfId="0" applyNumberFormat="1" applyFont="1" applyFill="1" applyBorder="1" applyAlignment="1">
      <alignment vertical="top" wrapText="1"/>
    </xf>
    <xf numFmtId="0" fontId="8" fillId="0" borderId="13" xfId="0" applyFont="1" applyBorder="1" applyAlignment="1">
      <alignment vertical="top" wrapText="1"/>
    </xf>
    <xf numFmtId="2" fontId="8" fillId="0" borderId="13" xfId="0" applyNumberFormat="1" applyFont="1" applyBorder="1" applyAlignment="1">
      <alignment vertical="top" wrapText="1"/>
    </xf>
    <xf numFmtId="3" fontId="8" fillId="0" borderId="13" xfId="0" applyNumberFormat="1" applyFont="1" applyBorder="1" applyAlignment="1">
      <alignment vertical="top" wrapText="1"/>
    </xf>
    <xf numFmtId="14" fontId="2" fillId="5" borderId="0" xfId="0" applyNumberFormat="1" applyFont="1" applyFill="1"/>
    <xf numFmtId="9" fontId="7" fillId="6" borderId="14" xfId="0" applyNumberFormat="1" applyFont="1" applyFill="1" applyBorder="1" applyAlignment="1">
      <alignment vertical="top" wrapText="1"/>
    </xf>
    <xf numFmtId="0" fontId="2" fillId="3" borderId="14"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xf>
    <xf numFmtId="0" fontId="3" fillId="0" borderId="0" xfId="0" applyFont="1"/>
    <xf numFmtId="0" fontId="8" fillId="0" borderId="14" xfId="0" applyFont="1" applyBorder="1" applyAlignment="1">
      <alignment vertical="top" wrapText="1"/>
    </xf>
    <xf numFmtId="14" fontId="8" fillId="0" borderId="14" xfId="0" applyNumberFormat="1" applyFont="1" applyBorder="1" applyAlignment="1">
      <alignment vertical="top" wrapText="1"/>
    </xf>
    <xf numFmtId="0" fontId="0" fillId="0" borderId="0" xfId="0" applyAlignment="1">
      <alignment horizontal="left"/>
    </xf>
    <xf numFmtId="0" fontId="1" fillId="0" borderId="0" xfId="0" applyFont="1" applyAlignment="1">
      <alignment vertical="center"/>
    </xf>
    <xf numFmtId="0" fontId="1" fillId="11" borderId="14" xfId="0" applyFont="1" applyFill="1" applyBorder="1"/>
    <xf numFmtId="9" fontId="1" fillId="11" borderId="14" xfId="0" applyNumberFormat="1" applyFont="1" applyFill="1" applyBorder="1"/>
    <xf numFmtId="0" fontId="2" fillId="11" borderId="14" xfId="0" applyFont="1" applyFill="1" applyBorder="1"/>
    <xf numFmtId="9" fontId="2" fillId="11" borderId="14" xfId="0" applyNumberFormat="1" applyFont="1" applyFill="1" applyBorder="1"/>
    <xf numFmtId="0" fontId="2" fillId="11" borderId="15" xfId="0" applyFont="1" applyFill="1" applyBorder="1"/>
    <xf numFmtId="9" fontId="2" fillId="11" borderId="15" xfId="0" applyNumberFormat="1" applyFont="1" applyFill="1" applyBorder="1"/>
    <xf numFmtId="0" fontId="18" fillId="0" borderId="0" xfId="3" applyAlignment="1" applyProtection="1">
      <alignment wrapText="1"/>
    </xf>
    <xf numFmtId="0" fontId="17" fillId="0" borderId="0" xfId="0" applyFont="1" applyAlignment="1">
      <alignment wrapText="1"/>
    </xf>
    <xf numFmtId="0" fontId="2" fillId="14" borderId="14" xfId="0" applyFont="1" applyFill="1" applyBorder="1"/>
    <xf numFmtId="10" fontId="1" fillId="11" borderId="14" xfId="0" applyNumberFormat="1" applyFont="1" applyFill="1" applyBorder="1"/>
    <xf numFmtId="0" fontId="23" fillId="0" borderId="0" xfId="0" applyFont="1" applyAlignment="1">
      <alignment vertical="center"/>
    </xf>
    <xf numFmtId="0" fontId="25" fillId="0" borderId="0" xfId="0" applyFont="1" applyAlignment="1">
      <alignment vertical="center"/>
    </xf>
    <xf numFmtId="0" fontId="1" fillId="15" borderId="1" xfId="0" applyFont="1" applyFill="1" applyBorder="1" applyAlignment="1">
      <alignment vertical="center"/>
    </xf>
    <xf numFmtId="0" fontId="3" fillId="15" borderId="2" xfId="0" applyFont="1" applyFill="1" applyBorder="1" applyAlignment="1">
      <alignment vertical="center"/>
    </xf>
    <xf numFmtId="0" fontId="3" fillId="6" borderId="3" xfId="0" applyFont="1" applyFill="1" applyBorder="1" applyAlignment="1">
      <alignment vertical="center"/>
    </xf>
    <xf numFmtId="0" fontId="4" fillId="8" borderId="4" xfId="0" applyFont="1" applyFill="1" applyBorder="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vertical="center" wrapText="1" indent="2"/>
    </xf>
    <xf numFmtId="0" fontId="34" fillId="0" borderId="0" xfId="0" applyFont="1" applyAlignment="1">
      <alignment vertical="center"/>
    </xf>
    <xf numFmtId="0" fontId="35" fillId="0" borderId="0" xfId="0" applyFont="1" applyAlignment="1">
      <alignment vertical="center"/>
    </xf>
    <xf numFmtId="0" fontId="32" fillId="0" borderId="0" xfId="0" applyFont="1" applyAlignment="1">
      <alignment horizontal="left" vertical="center" indent="2"/>
    </xf>
    <xf numFmtId="0" fontId="31" fillId="0" borderId="0" xfId="0" applyFont="1" applyAlignment="1">
      <alignment horizontal="left" vertical="center" indent="2"/>
    </xf>
    <xf numFmtId="0" fontId="37" fillId="0" borderId="0" xfId="0" applyFont="1" applyAlignment="1">
      <alignment vertical="center"/>
    </xf>
    <xf numFmtId="0" fontId="38" fillId="0" borderId="0" xfId="0" applyFont="1" applyAlignment="1">
      <alignment vertical="center"/>
    </xf>
    <xf numFmtId="0" fontId="5" fillId="15" borderId="5" xfId="0" applyFont="1" applyFill="1" applyBorder="1" applyAlignment="1">
      <alignment horizontal="right" vertical="center" wrapText="1"/>
    </xf>
    <xf numFmtId="0" fontId="39" fillId="15" borderId="6" xfId="0" applyFont="1" applyFill="1" applyBorder="1" applyAlignment="1">
      <alignment vertical="center" wrapText="1"/>
    </xf>
    <xf numFmtId="0" fontId="40" fillId="7" borderId="9" xfId="0" applyFont="1" applyFill="1" applyBorder="1" applyAlignment="1">
      <alignment vertical="center" wrapText="1"/>
    </xf>
    <xf numFmtId="0" fontId="40" fillId="6" borderId="10" xfId="0" applyFont="1" applyFill="1" applyBorder="1" applyAlignment="1">
      <alignment vertical="center" wrapText="1"/>
    </xf>
    <xf numFmtId="0" fontId="4" fillId="7" borderId="9" xfId="0" applyFont="1" applyFill="1" applyBorder="1" applyAlignment="1">
      <alignment vertical="center" wrapText="1"/>
    </xf>
    <xf numFmtId="0" fontId="26" fillId="8" borderId="10" xfId="0" applyFont="1" applyFill="1" applyBorder="1" applyAlignment="1">
      <alignment vertical="center" wrapText="1"/>
    </xf>
    <xf numFmtId="0" fontId="4" fillId="7" borderId="22" xfId="0" applyFont="1" applyFill="1" applyBorder="1" applyAlignment="1">
      <alignment vertical="center" wrapText="1"/>
    </xf>
    <xf numFmtId="0" fontId="26" fillId="8" borderId="23" xfId="0" applyFont="1" applyFill="1" applyBorder="1" applyAlignment="1">
      <alignment vertical="center" wrapText="1"/>
    </xf>
    <xf numFmtId="0" fontId="42" fillId="0" borderId="0" xfId="0" applyFont="1" applyAlignment="1">
      <alignment vertical="center"/>
    </xf>
    <xf numFmtId="0" fontId="43" fillId="0" borderId="0" xfId="0" applyFont="1" applyAlignment="1">
      <alignment horizontal="left" vertical="center" indent="2"/>
    </xf>
    <xf numFmtId="0" fontId="21" fillId="0" borderId="0" xfId="0" applyFont="1" applyAlignment="1">
      <alignment vertical="center"/>
    </xf>
    <xf numFmtId="0" fontId="38" fillId="0" borderId="0" xfId="0" applyFont="1"/>
    <xf numFmtId="0" fontId="43" fillId="0" borderId="0" xfId="0" applyFont="1" applyAlignment="1">
      <alignment horizontal="left" vertical="center" wrapText="1" indent="2"/>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10" fillId="15" borderId="9" xfId="0" applyFont="1" applyFill="1" applyBorder="1" applyAlignment="1">
      <alignment vertical="center" wrapText="1"/>
    </xf>
    <xf numFmtId="0" fontId="10" fillId="15" borderId="10" xfId="0" applyFont="1" applyFill="1" applyBorder="1" applyAlignment="1">
      <alignment vertical="center" wrapText="1"/>
    </xf>
    <xf numFmtId="0" fontId="10" fillId="15" borderId="10" xfId="0" applyFont="1" applyFill="1" applyBorder="1" applyAlignment="1">
      <alignment horizontal="center"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0" xfId="0" applyFont="1" applyFill="1" applyBorder="1" applyAlignment="1">
      <alignment horizontal="center" vertical="center" wrapText="1"/>
    </xf>
    <xf numFmtId="0" fontId="11" fillId="7" borderId="9" xfId="0" applyFont="1" applyFill="1" applyBorder="1" applyAlignment="1">
      <alignment horizontal="right" vertical="center" wrapText="1"/>
    </xf>
    <xf numFmtId="0" fontId="11" fillId="8" borderId="10" xfId="0" applyFont="1" applyFill="1" applyBorder="1" applyAlignment="1">
      <alignment vertical="center" wrapText="1"/>
    </xf>
    <xf numFmtId="0" fontId="11" fillId="8" borderId="10" xfId="0" applyFont="1" applyFill="1" applyBorder="1" applyAlignment="1">
      <alignment horizontal="center" vertical="center" wrapText="1"/>
    </xf>
    <xf numFmtId="0" fontId="50" fillId="0" borderId="0" xfId="0" applyFont="1"/>
    <xf numFmtId="0" fontId="51" fillId="15" borderId="5" xfId="0" applyFont="1" applyFill="1" applyBorder="1" applyAlignment="1">
      <alignment vertical="center" wrapText="1"/>
    </xf>
    <xf numFmtId="0" fontId="52" fillId="0" borderId="6" xfId="0" applyFont="1" applyBorder="1" applyAlignment="1">
      <alignment vertical="center" wrapText="1"/>
    </xf>
    <xf numFmtId="0" fontId="51" fillId="15" borderId="6" xfId="0" applyFont="1" applyFill="1" applyBorder="1" applyAlignment="1">
      <alignment vertical="center" wrapText="1"/>
    </xf>
    <xf numFmtId="0" fontId="36" fillId="0" borderId="0" xfId="0" applyFont="1"/>
    <xf numFmtId="0" fontId="23" fillId="0" borderId="0" xfId="0" applyFont="1"/>
    <xf numFmtId="0" fontId="8" fillId="11" borderId="14" xfId="0" applyFont="1" applyFill="1" applyBorder="1" applyAlignment="1">
      <alignment vertical="top" wrapText="1"/>
    </xf>
    <xf numFmtId="9" fontId="8" fillId="11" borderId="14" xfId="0" applyNumberFormat="1" applyFont="1" applyFill="1" applyBorder="1" applyAlignment="1">
      <alignment vertical="top" wrapText="1"/>
    </xf>
    <xf numFmtId="1" fontId="8" fillId="0" borderId="14" xfId="0" applyNumberFormat="1" applyFont="1" applyBorder="1" applyAlignment="1">
      <alignment vertical="top" wrapText="1"/>
    </xf>
    <xf numFmtId="0" fontId="30" fillId="0" borderId="0" xfId="0" applyFont="1"/>
    <xf numFmtId="0" fontId="10" fillId="15" borderId="14" xfId="0" applyFont="1" applyFill="1" applyBorder="1" applyAlignment="1">
      <alignment vertical="top" wrapText="1"/>
    </xf>
    <xf numFmtId="1" fontId="8" fillId="11" borderId="14" xfId="0" applyNumberFormat="1" applyFont="1" applyFill="1" applyBorder="1" applyAlignment="1">
      <alignment vertical="top" wrapText="1"/>
    </xf>
    <xf numFmtId="164" fontId="8" fillId="11" borderId="14" xfId="0" applyNumberFormat="1" applyFont="1" applyFill="1" applyBorder="1" applyAlignment="1">
      <alignment vertical="top" wrapText="1"/>
    </xf>
    <xf numFmtId="14" fontId="8" fillId="9" borderId="14" xfId="0" applyNumberFormat="1" applyFont="1" applyFill="1" applyBorder="1" applyAlignment="1">
      <alignment vertical="top" wrapText="1"/>
    </xf>
    <xf numFmtId="0" fontId="8" fillId="9" borderId="14" xfId="0" applyFont="1" applyFill="1" applyBorder="1" applyAlignment="1">
      <alignment vertical="top" wrapText="1"/>
    </xf>
    <xf numFmtId="0" fontId="0" fillId="2" borderId="0" xfId="0" applyFill="1"/>
    <xf numFmtId="0" fontId="12" fillId="0" borderId="0" xfId="0" applyFont="1" applyAlignment="1">
      <alignment vertical="center"/>
    </xf>
    <xf numFmtId="0" fontId="54" fillId="15" borderId="16" xfId="0" applyFont="1" applyFill="1" applyBorder="1" applyAlignment="1">
      <alignment vertical="center" wrapText="1"/>
    </xf>
    <xf numFmtId="0" fontId="53" fillId="6" borderId="24" xfId="0" applyFont="1" applyFill="1" applyBorder="1" applyAlignment="1">
      <alignment vertical="center" wrapText="1"/>
    </xf>
    <xf numFmtId="0" fontId="22" fillId="6" borderId="24" xfId="0" applyFont="1" applyFill="1" applyBorder="1" applyAlignment="1">
      <alignment vertical="center" wrapText="1"/>
    </xf>
    <xf numFmtId="0" fontId="43" fillId="6" borderId="24" xfId="0" applyFont="1" applyFill="1" applyBorder="1" applyAlignment="1">
      <alignment horizontal="left" vertical="center" wrapText="1" indent="4"/>
    </xf>
    <xf numFmtId="0" fontId="12" fillId="6" borderId="18" xfId="0" applyFont="1" applyFill="1" applyBorder="1" applyAlignment="1">
      <alignment vertical="center" wrapText="1"/>
    </xf>
    <xf numFmtId="0" fontId="55" fillId="15" borderId="19" xfId="0" applyFont="1" applyFill="1" applyBorder="1" applyAlignment="1">
      <alignment vertical="center" wrapText="1"/>
    </xf>
    <xf numFmtId="0" fontId="20" fillId="15" borderId="5" xfId="0" applyFont="1" applyFill="1" applyBorder="1" applyAlignment="1">
      <alignment vertical="center" wrapText="1"/>
    </xf>
    <xf numFmtId="0" fontId="58" fillId="0" borderId="6" xfId="0" applyFont="1" applyBorder="1" applyAlignment="1">
      <alignment vertical="center" wrapText="1"/>
    </xf>
    <xf numFmtId="0" fontId="20" fillId="15" borderId="6" xfId="0" applyFont="1" applyFill="1" applyBorder="1" applyAlignment="1">
      <alignment vertical="center" wrapText="1"/>
    </xf>
    <xf numFmtId="0" fontId="59" fillId="0" borderId="0" xfId="0" applyFont="1"/>
    <xf numFmtId="0" fontId="57" fillId="0" borderId="18" xfId="0" applyFont="1" applyBorder="1" applyAlignment="1">
      <alignment vertical="center" wrapText="1"/>
    </xf>
    <xf numFmtId="0" fontId="60" fillId="15" borderId="26" xfId="0" applyFont="1" applyFill="1" applyBorder="1"/>
    <xf numFmtId="0" fontId="60" fillId="15" borderId="26" xfId="0" applyFont="1" applyFill="1" applyBorder="1" applyAlignment="1">
      <alignment vertical="center" wrapText="1"/>
    </xf>
    <xf numFmtId="14" fontId="53" fillId="6" borderId="26" xfId="0" applyNumberFormat="1" applyFont="1" applyFill="1" applyBorder="1" applyAlignment="1">
      <alignment vertical="center" wrapText="1"/>
    </xf>
    <xf numFmtId="0" fontId="22" fillId="6" borderId="26" xfId="0" applyFont="1" applyFill="1" applyBorder="1" applyAlignment="1">
      <alignment vertical="center" wrapText="1"/>
    </xf>
    <xf numFmtId="14" fontId="22" fillId="6" borderId="26" xfId="0" applyNumberFormat="1" applyFont="1" applyFill="1" applyBorder="1" applyAlignment="1">
      <alignment vertical="center" wrapText="1"/>
    </xf>
    <xf numFmtId="0" fontId="0" fillId="0" borderId="26" xfId="0" applyBorder="1"/>
    <xf numFmtId="0" fontId="56" fillId="15" borderId="18" xfId="0" applyFont="1" applyFill="1" applyBorder="1" applyAlignment="1">
      <alignment vertical="center" wrapText="1"/>
    </xf>
    <xf numFmtId="0" fontId="57" fillId="0" borderId="24" xfId="0" applyFont="1" applyBorder="1" applyAlignment="1">
      <alignment horizontal="left" vertical="center" wrapText="1" indent="4"/>
    </xf>
    <xf numFmtId="0" fontId="57" fillId="0" borderId="18" xfId="0" applyFont="1" applyBorder="1" applyAlignment="1">
      <alignment horizontal="left" vertical="center" wrapText="1" indent="4"/>
    </xf>
    <xf numFmtId="0" fontId="57" fillId="0" borderId="18" xfId="0" applyFont="1" applyBorder="1" applyAlignment="1">
      <alignment horizontal="left" vertical="center" wrapText="1" indent="2"/>
    </xf>
    <xf numFmtId="0" fontId="28" fillId="4" borderId="4" xfId="0" applyFont="1" applyFill="1" applyBorder="1" applyAlignment="1">
      <alignment vertical="center" wrapText="1"/>
    </xf>
    <xf numFmtId="0" fontId="31" fillId="0" borderId="0" xfId="0" applyFont="1" applyAlignment="1">
      <alignment vertical="center" wrapText="1"/>
    </xf>
    <xf numFmtId="0" fontId="34" fillId="16" borderId="27" xfId="0" applyFont="1" applyFill="1" applyBorder="1" applyAlignment="1">
      <alignment vertical="center" wrapText="1"/>
    </xf>
    <xf numFmtId="0" fontId="48" fillId="16" borderId="28" xfId="0" applyFont="1" applyFill="1" applyBorder="1" applyAlignment="1">
      <alignment vertical="center" wrapText="1"/>
    </xf>
    <xf numFmtId="0" fontId="48" fillId="16" borderId="28" xfId="0" applyFont="1" applyFill="1" applyBorder="1" applyAlignment="1">
      <alignment horizontal="left" vertical="center" wrapText="1" indent="2"/>
    </xf>
    <xf numFmtId="0" fontId="32" fillId="16" borderId="28" xfId="0" applyFont="1" applyFill="1" applyBorder="1" applyAlignment="1">
      <alignment horizontal="left" vertical="center" wrapText="1" indent="2"/>
    </xf>
    <xf numFmtId="0" fontId="48" fillId="16" borderId="29" xfId="0" applyFont="1" applyFill="1" applyBorder="1" applyAlignment="1">
      <alignment vertical="center" wrapText="1"/>
    </xf>
    <xf numFmtId="0" fontId="61" fillId="15" borderId="3" xfId="0" applyFont="1" applyFill="1" applyBorder="1" applyAlignment="1">
      <alignment vertical="top" wrapText="1"/>
    </xf>
    <xf numFmtId="0" fontId="61" fillId="15" borderId="4" xfId="0" applyFont="1" applyFill="1" applyBorder="1" applyAlignment="1">
      <alignment vertical="top"/>
    </xf>
    <xf numFmtId="0" fontId="61" fillId="15" borderId="4" xfId="0" applyFont="1" applyFill="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18" fillId="0" borderId="4" xfId="3" applyFill="1" applyBorder="1" applyAlignment="1" applyProtection="1">
      <alignment horizontal="left" vertical="top"/>
    </xf>
    <xf numFmtId="0" fontId="4" fillId="0" borderId="4" xfId="0" applyFont="1" applyBorder="1" applyAlignment="1">
      <alignment horizontal="left" vertical="top"/>
    </xf>
    <xf numFmtId="0" fontId="2" fillId="0" borderId="4" xfId="0" applyFont="1" applyBorder="1" applyAlignment="1">
      <alignment horizontal="left" vertical="top" wrapText="1"/>
    </xf>
    <xf numFmtId="0" fontId="61" fillId="15" borderId="1" xfId="0" applyFont="1" applyFill="1" applyBorder="1" applyAlignment="1">
      <alignment vertical="top" wrapText="1"/>
    </xf>
    <xf numFmtId="0" fontId="61" fillId="15" borderId="2" xfId="0" applyFont="1" applyFill="1" applyBorder="1" applyAlignment="1">
      <alignment vertical="top"/>
    </xf>
    <xf numFmtId="0" fontId="61" fillId="15" borderId="2" xfId="0" applyFont="1" applyFill="1" applyBorder="1" applyAlignment="1">
      <alignment horizontal="left" vertical="top"/>
    </xf>
    <xf numFmtId="0" fontId="61" fillId="15" borderId="14" xfId="0" applyFont="1" applyFill="1" applyBorder="1" applyAlignment="1">
      <alignment vertical="top" wrapText="1"/>
    </xf>
    <xf numFmtId="0" fontId="61" fillId="15" borderId="14" xfId="0" applyFont="1" applyFill="1" applyBorder="1"/>
    <xf numFmtId="9" fontId="61" fillId="15" borderId="14" xfId="0" applyNumberFormat="1" applyFont="1" applyFill="1" applyBorder="1"/>
    <xf numFmtId="0" fontId="61" fillId="15" borderId="14" xfId="0" applyFont="1" applyFill="1" applyBorder="1" applyAlignment="1">
      <alignment horizontal="left" vertical="top" wrapText="1"/>
    </xf>
    <xf numFmtId="0" fontId="61" fillId="15" borderId="14" xfId="0" applyFont="1" applyFill="1" applyBorder="1" applyAlignment="1">
      <alignment horizontal="left" vertical="top"/>
    </xf>
    <xf numFmtId="0" fontId="6" fillId="10" borderId="14" xfId="0" applyFont="1" applyFill="1" applyBorder="1" applyAlignment="1">
      <alignment horizontal="left" vertical="top" wrapText="1"/>
    </xf>
    <xf numFmtId="0" fontId="6" fillId="10" borderId="14" xfId="0" applyFont="1" applyFill="1" applyBorder="1" applyAlignment="1">
      <alignment horizontal="left" vertical="top"/>
    </xf>
    <xf numFmtId="0" fontId="2" fillId="0" borderId="14" xfId="0" applyFont="1" applyBorder="1" applyAlignment="1">
      <alignment horizontal="left" vertical="top" wrapText="1"/>
    </xf>
    <xf numFmtId="0" fontId="6" fillId="10" borderId="14" xfId="2" applyFont="1" applyFill="1" applyBorder="1" applyAlignment="1">
      <alignment horizontal="left" vertical="top" wrapText="1"/>
    </xf>
    <xf numFmtId="0" fontId="2" fillId="9" borderId="14" xfId="0" applyFont="1" applyFill="1" applyBorder="1" applyAlignment="1">
      <alignment horizontal="left" vertical="top" wrapText="1"/>
    </xf>
    <xf numFmtId="0" fontId="6" fillId="10" borderId="14" xfId="1" applyFont="1" applyFill="1" applyBorder="1" applyAlignment="1">
      <alignment horizontal="left" vertical="top" wrapText="1"/>
    </xf>
    <xf numFmtId="0" fontId="6" fillId="10" borderId="14" xfId="1" applyFont="1" applyFill="1" applyBorder="1" applyAlignment="1">
      <alignment horizontal="left" vertical="top"/>
    </xf>
    <xf numFmtId="0" fontId="2" fillId="0" borderId="14" xfId="0" applyFont="1" applyBorder="1" applyAlignment="1">
      <alignment horizontal="left"/>
    </xf>
    <xf numFmtId="0" fontId="16" fillId="11" borderId="14" xfId="1" applyFont="1" applyFill="1" applyBorder="1" applyAlignment="1">
      <alignment horizontal="left" vertical="top" wrapText="1"/>
    </xf>
    <xf numFmtId="0" fontId="16" fillId="11" borderId="14" xfId="1" applyFont="1" applyFill="1" applyBorder="1" applyAlignment="1">
      <alignment horizontal="left" vertical="top"/>
    </xf>
    <xf numFmtId="0" fontId="16" fillId="11" borderId="14" xfId="0" applyFont="1" applyFill="1" applyBorder="1" applyAlignment="1">
      <alignment horizontal="left"/>
    </xf>
    <xf numFmtId="0" fontId="16" fillId="0" borderId="14" xfId="0" applyFont="1" applyBorder="1" applyAlignment="1">
      <alignment horizontal="left"/>
    </xf>
    <xf numFmtId="0" fontId="16" fillId="11" borderId="14" xfId="0" applyFont="1" applyFill="1" applyBorder="1" applyAlignment="1">
      <alignment horizontal="left" vertical="top" wrapText="1"/>
    </xf>
    <xf numFmtId="0" fontId="16" fillId="11" borderId="14" xfId="0" applyFont="1" applyFill="1" applyBorder="1" applyAlignment="1">
      <alignment horizontal="left" vertical="top"/>
    </xf>
    <xf numFmtId="0" fontId="3" fillId="11" borderId="14" xfId="0" applyFont="1" applyFill="1" applyBorder="1" applyAlignment="1">
      <alignment horizontal="left" vertical="top" wrapText="1"/>
    </xf>
    <xf numFmtId="0" fontId="1" fillId="11" borderId="14"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14" xfId="0" applyFont="1" applyFill="1" applyBorder="1" applyAlignment="1">
      <alignment horizontal="left" vertical="top"/>
    </xf>
    <xf numFmtId="0" fontId="6" fillId="3" borderId="14" xfId="0" applyFont="1" applyFill="1" applyBorder="1" applyAlignment="1">
      <alignment horizontal="left" vertical="top" wrapText="1"/>
    </xf>
    <xf numFmtId="0" fontId="1" fillId="11" borderId="14" xfId="0" applyFont="1" applyFill="1" applyBorder="1" applyAlignment="1">
      <alignment horizontal="left" vertical="top"/>
    </xf>
    <xf numFmtId="0" fontId="2" fillId="11" borderId="14" xfId="0" applyFont="1" applyFill="1" applyBorder="1" applyAlignment="1">
      <alignment horizontal="left" vertical="top" wrapText="1"/>
    </xf>
    <xf numFmtId="0" fontId="6" fillId="3" borderId="14" xfId="0" applyFont="1" applyFill="1" applyBorder="1" applyAlignment="1">
      <alignment horizontal="left" vertical="top"/>
    </xf>
    <xf numFmtId="0" fontId="13" fillId="9" borderId="14" xfId="0" applyFont="1" applyFill="1" applyBorder="1" applyAlignment="1">
      <alignment horizontal="left" vertical="top" wrapText="1"/>
    </xf>
    <xf numFmtId="0" fontId="2" fillId="9" borderId="14" xfId="0" applyFont="1" applyFill="1" applyBorder="1" applyAlignment="1">
      <alignment horizontal="left"/>
    </xf>
    <xf numFmtId="9" fontId="2" fillId="0" borderId="14" xfId="0" applyNumberFormat="1" applyFont="1" applyBorder="1" applyAlignment="1">
      <alignment horizontal="left" vertical="top" wrapText="1"/>
    </xf>
    <xf numFmtId="9" fontId="1" fillId="11" borderId="14" xfId="0" applyNumberFormat="1" applyFont="1" applyFill="1" applyBorder="1" applyAlignment="1">
      <alignment horizontal="left" vertical="top" wrapText="1"/>
    </xf>
    <xf numFmtId="0" fontId="16" fillId="11" borderId="14" xfId="2" applyFont="1" applyFill="1" applyBorder="1" applyAlignment="1">
      <alignment horizontal="left" vertical="top" wrapText="1"/>
    </xf>
    <xf numFmtId="0" fontId="2" fillId="0" borderId="0" xfId="0" applyFont="1" applyAlignment="1">
      <alignment horizontal="left" vertical="top"/>
    </xf>
    <xf numFmtId="0" fontId="2" fillId="11" borderId="15" xfId="0" applyFont="1" applyFill="1" applyBorder="1" applyAlignment="1">
      <alignment horizontal="left" vertical="top"/>
    </xf>
    <xf numFmtId="0" fontId="2" fillId="0" borderId="0" xfId="0" applyFont="1" applyAlignment="1">
      <alignment horizontal="left"/>
    </xf>
    <xf numFmtId="0" fontId="2" fillId="11" borderId="14" xfId="0" applyFont="1" applyFill="1" applyBorder="1" applyAlignment="1">
      <alignment horizontal="left" vertical="top"/>
    </xf>
    <xf numFmtId="0" fontId="4" fillId="11" borderId="14" xfId="0" applyFont="1" applyFill="1" applyBorder="1" applyAlignment="1">
      <alignment horizontal="left" vertical="top" wrapText="1"/>
    </xf>
    <xf numFmtId="0" fontId="2" fillId="11" borderId="14" xfId="0" applyFont="1" applyFill="1" applyBorder="1" applyAlignment="1">
      <alignment horizontal="left"/>
    </xf>
    <xf numFmtId="0" fontId="61" fillId="15" borderId="14" xfId="0" applyFont="1" applyFill="1" applyBorder="1" applyAlignment="1">
      <alignment horizontal="center" vertical="top" wrapText="1"/>
    </xf>
    <xf numFmtId="0" fontId="16" fillId="11" borderId="14" xfId="0" applyFont="1" applyFill="1" applyBorder="1" applyAlignment="1">
      <alignment horizontal="center"/>
    </xf>
    <xf numFmtId="0" fontId="3" fillId="11" borderId="14" xfId="0" applyFont="1" applyFill="1" applyBorder="1" applyAlignment="1">
      <alignment horizontal="center" vertical="top" wrapText="1"/>
    </xf>
    <xf numFmtId="0" fontId="1" fillId="11" borderId="14" xfId="0" applyFont="1" applyFill="1" applyBorder="1" applyAlignment="1">
      <alignment horizontal="center" vertical="top" wrapText="1"/>
    </xf>
    <xf numFmtId="0" fontId="4" fillId="11" borderId="14" xfId="0" applyFont="1" applyFill="1" applyBorder="1" applyAlignment="1">
      <alignment horizontal="center" vertical="top" wrapText="1"/>
    </xf>
    <xf numFmtId="0" fontId="2" fillId="11" borderId="14" xfId="0" applyFont="1" applyFill="1" applyBorder="1" applyAlignment="1">
      <alignment horizontal="center"/>
    </xf>
    <xf numFmtId="0" fontId="2" fillId="0" borderId="0" xfId="0" applyFont="1" applyAlignment="1">
      <alignment horizontal="center"/>
    </xf>
    <xf numFmtId="0" fontId="61" fillId="15" borderId="14" xfId="0" applyFont="1" applyFill="1" applyBorder="1" applyAlignment="1">
      <alignment horizontal="center" vertical="top"/>
    </xf>
    <xf numFmtId="0" fontId="2" fillId="14" borderId="14" xfId="0" applyFont="1" applyFill="1" applyBorder="1" applyAlignment="1">
      <alignment horizontal="center" vertical="top"/>
    </xf>
    <xf numFmtId="0" fontId="2" fillId="11" borderId="14" xfId="0" applyFont="1" applyFill="1" applyBorder="1" applyAlignment="1">
      <alignment horizontal="center" vertical="top"/>
    </xf>
    <xf numFmtId="0" fontId="2" fillId="0" borderId="14" xfId="0" applyFont="1" applyBorder="1" applyAlignment="1">
      <alignment horizontal="center" vertical="top"/>
    </xf>
    <xf numFmtId="0" fontId="1" fillId="11" borderId="14" xfId="0" applyFont="1" applyFill="1" applyBorder="1" applyAlignment="1">
      <alignment horizontal="center" vertical="top"/>
    </xf>
    <xf numFmtId="0" fontId="2" fillId="11" borderId="15" xfId="0" applyFont="1" applyFill="1" applyBorder="1" applyAlignment="1">
      <alignment horizontal="center" vertical="top"/>
    </xf>
    <xf numFmtId="0" fontId="2" fillId="0" borderId="0" xfId="0" applyFont="1" applyAlignment="1">
      <alignment horizontal="center" vertical="top"/>
    </xf>
    <xf numFmtId="0" fontId="2" fillId="0" borderId="14" xfId="0" applyFont="1" applyBorder="1" applyAlignment="1">
      <alignment horizontal="center" wrapText="1"/>
    </xf>
    <xf numFmtId="164" fontId="8" fillId="9" borderId="13" xfId="0" applyNumberFormat="1" applyFont="1" applyFill="1" applyBorder="1" applyAlignment="1">
      <alignment vertical="top" wrapText="1"/>
    </xf>
    <xf numFmtId="4" fontId="2" fillId="0" borderId="14" xfId="0" applyNumberFormat="1" applyFont="1" applyBorder="1"/>
    <xf numFmtId="3" fontId="2" fillId="0" borderId="14" xfId="0" applyNumberFormat="1" applyFont="1" applyBorder="1"/>
    <xf numFmtId="0" fontId="2" fillId="0" borderId="14" xfId="0" applyFont="1" applyBorder="1"/>
    <xf numFmtId="0" fontId="2" fillId="17" borderId="14" xfId="0" applyFont="1" applyFill="1" applyBorder="1"/>
    <xf numFmtId="4" fontId="4" fillId="0" borderId="14" xfId="0" applyNumberFormat="1" applyFont="1" applyBorder="1"/>
    <xf numFmtId="3" fontId="4" fillId="0" borderId="14" xfId="0" applyNumberFormat="1" applyFont="1" applyBorder="1"/>
    <xf numFmtId="0" fontId="4" fillId="17" borderId="14" xfId="0" applyFont="1" applyFill="1" applyBorder="1"/>
    <xf numFmtId="164" fontId="2" fillId="0" borderId="14" xfId="0" applyNumberFormat="1" applyFont="1" applyBorder="1"/>
    <xf numFmtId="0" fontId="4" fillId="5" borderId="14" xfId="0" applyFont="1" applyFill="1" applyBorder="1"/>
    <xf numFmtId="0" fontId="2" fillId="5" borderId="14" xfId="0" applyFont="1" applyFill="1" applyBorder="1"/>
    <xf numFmtId="14" fontId="8" fillId="5" borderId="13" xfId="0" applyNumberFormat="1" applyFont="1" applyFill="1" applyBorder="1" applyAlignment="1">
      <alignment vertical="top" wrapText="1"/>
    </xf>
    <xf numFmtId="0" fontId="10" fillId="15" borderId="8" xfId="0" applyFont="1" applyFill="1" applyBorder="1" applyAlignment="1">
      <alignment vertical="top" wrapText="1"/>
    </xf>
    <xf numFmtId="0" fontId="10" fillId="15" borderId="7" xfId="0" quotePrefix="1" applyFont="1" applyFill="1" applyBorder="1" applyAlignment="1">
      <alignment vertical="top" wrapText="1"/>
    </xf>
    <xf numFmtId="2" fontId="6" fillId="5" borderId="0" xfId="0" applyNumberFormat="1" applyFont="1" applyFill="1"/>
    <xf numFmtId="164" fontId="8" fillId="0" borderId="14" xfId="0" applyNumberFormat="1" applyFont="1" applyBorder="1" applyAlignment="1">
      <alignment vertical="top" wrapText="1"/>
    </xf>
    <xf numFmtId="0" fontId="8" fillId="5" borderId="14" xfId="0" applyFont="1" applyFill="1" applyBorder="1" applyAlignment="1">
      <alignment vertical="top" wrapText="1"/>
    </xf>
    <xf numFmtId="14" fontId="8" fillId="5" borderId="14" xfId="0" applyNumberFormat="1" applyFont="1" applyFill="1" applyBorder="1" applyAlignment="1">
      <alignment vertical="top" wrapText="1"/>
    </xf>
    <xf numFmtId="1" fontId="8" fillId="5" borderId="14" xfId="0" applyNumberFormat="1" applyFont="1" applyFill="1" applyBorder="1" applyAlignment="1">
      <alignment vertical="top" wrapText="1"/>
    </xf>
    <xf numFmtId="14" fontId="8" fillId="5" borderId="14" xfId="0" applyNumberFormat="1" applyFont="1" applyFill="1" applyBorder="1" applyAlignment="1" applyProtection="1">
      <alignment vertical="top" wrapText="1"/>
      <protection locked="0"/>
    </xf>
    <xf numFmtId="0" fontId="0" fillId="9" borderId="0" xfId="0" applyFill="1"/>
    <xf numFmtId="0" fontId="2" fillId="3" borderId="14" xfId="0" applyFont="1" applyFill="1" applyBorder="1" applyAlignment="1">
      <alignment vertical="top" wrapText="1"/>
    </xf>
    <xf numFmtId="0" fontId="57" fillId="0" borderId="25" xfId="0" applyFont="1" applyBorder="1" applyAlignment="1">
      <alignment vertical="center" wrapText="1"/>
    </xf>
    <xf numFmtId="0" fontId="57" fillId="0" borderId="20" xfId="0" applyFont="1" applyBorder="1" applyAlignment="1">
      <alignment vertical="center" wrapText="1"/>
    </xf>
    <xf numFmtId="0" fontId="57" fillId="0" borderId="19" xfId="0" applyFont="1" applyBorder="1" applyAlignment="1">
      <alignment vertical="center" wrapText="1"/>
    </xf>
    <xf numFmtId="0" fontId="57" fillId="0" borderId="17" xfId="0" applyFont="1" applyBorder="1" applyAlignment="1">
      <alignment vertical="center" wrapText="1"/>
    </xf>
    <xf numFmtId="0" fontId="57" fillId="0" borderId="18" xfId="0" applyFont="1" applyBorder="1" applyAlignment="1">
      <alignment vertical="center" wrapText="1"/>
    </xf>
    <xf numFmtId="0" fontId="57" fillId="0" borderId="17" xfId="0" applyFont="1" applyBorder="1" applyAlignment="1">
      <alignment horizontal="left" vertical="center" wrapText="1" indent="4"/>
    </xf>
    <xf numFmtId="0" fontId="57" fillId="0" borderId="18" xfId="0" applyFont="1" applyBorder="1" applyAlignment="1">
      <alignment horizontal="left" vertical="center" wrapText="1" indent="4"/>
    </xf>
    <xf numFmtId="0" fontId="3" fillId="6" borderId="21" xfId="0" applyFont="1" applyFill="1" applyBorder="1" applyAlignment="1">
      <alignment vertical="center"/>
    </xf>
    <xf numFmtId="0" fontId="3" fillId="6" borderId="3" xfId="0" applyFont="1" applyFill="1" applyBorder="1" applyAlignment="1">
      <alignment vertical="center"/>
    </xf>
    <xf numFmtId="0" fontId="4" fillId="4" borderId="21" xfId="0" applyFont="1" applyFill="1" applyBorder="1" applyAlignment="1">
      <alignment vertical="center" wrapText="1"/>
    </xf>
    <xf numFmtId="0" fontId="4" fillId="4" borderId="3" xfId="0" applyFont="1" applyFill="1" applyBorder="1" applyAlignment="1">
      <alignment vertical="center"/>
    </xf>
    <xf numFmtId="0" fontId="3" fillId="7" borderId="13" xfId="0" applyFont="1" applyFill="1" applyBorder="1" applyAlignment="1">
      <alignment vertical="center" wrapText="1"/>
    </xf>
    <xf numFmtId="0" fontId="3" fillId="7" borderId="9" xfId="0" applyFont="1" applyFill="1" applyBorder="1" applyAlignment="1">
      <alignment vertical="center" wrapText="1"/>
    </xf>
    <xf numFmtId="0" fontId="41" fillId="8" borderId="13" xfId="0" applyFont="1" applyFill="1" applyBorder="1" applyAlignment="1">
      <alignment vertical="center" wrapText="1"/>
    </xf>
    <xf numFmtId="0" fontId="41" fillId="8" borderId="9" xfId="0" applyFont="1" applyFill="1" applyBorder="1" applyAlignment="1">
      <alignment vertical="center" wrapText="1"/>
    </xf>
    <xf numFmtId="0" fontId="3" fillId="7" borderId="22" xfId="0" applyFont="1" applyFill="1" applyBorder="1" applyAlignment="1">
      <alignment vertical="center" wrapText="1"/>
    </xf>
    <xf numFmtId="0" fontId="41" fillId="8" borderId="22" xfId="0" applyFont="1" applyFill="1" applyBorder="1" applyAlignment="1">
      <alignment vertical="center" wrapText="1"/>
    </xf>
    <xf numFmtId="0" fontId="2" fillId="11" borderId="14" xfId="0" applyFont="1" applyFill="1" applyBorder="1" applyAlignment="1">
      <alignment horizontal="center" vertical="top" wrapText="1"/>
    </xf>
  </cellXfs>
  <cellStyles count="4">
    <cellStyle name="God" xfId="1" builtinId="26"/>
    <cellStyle name="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36"/>
  <sheetViews>
    <sheetView zoomScaleNormal="100" workbookViewId="0">
      <selection activeCell="C1" sqref="C1"/>
    </sheetView>
  </sheetViews>
  <sheetFormatPr defaultRowHeight="15"/>
  <cols>
    <col min="1" max="1" width="5.5703125" customWidth="1"/>
    <col min="2" max="2" width="32.42578125" customWidth="1"/>
    <col min="3" max="3" width="48.5703125" style="47" customWidth="1"/>
  </cols>
  <sheetData>
    <row r="1" spans="1:6" ht="15.75" thickBot="1">
      <c r="A1" s="154"/>
      <c r="B1" s="155"/>
      <c r="C1" s="156" t="s">
        <v>0</v>
      </c>
    </row>
    <row r="2" spans="1:6" ht="15.75" thickBot="1">
      <c r="A2" s="1" t="s">
        <v>1</v>
      </c>
      <c r="B2" s="2" t="s">
        <v>2</v>
      </c>
      <c r="C2" s="149"/>
    </row>
    <row r="3" spans="1:6" ht="15.75" thickBot="1">
      <c r="A3" s="3" t="s">
        <v>3</v>
      </c>
      <c r="B3" s="4" t="s">
        <v>4</v>
      </c>
      <c r="C3" s="149"/>
      <c r="F3" s="55"/>
    </row>
    <row r="4" spans="1:6" ht="15.75" thickBot="1">
      <c r="A4" s="3" t="s">
        <v>5</v>
      </c>
      <c r="B4" s="4" t="s">
        <v>6</v>
      </c>
      <c r="C4" s="149"/>
      <c r="F4" s="55"/>
    </row>
    <row r="5" spans="1:6" ht="15.75" thickBot="1">
      <c r="A5" s="3" t="s">
        <v>7</v>
      </c>
      <c r="B5" s="4" t="s">
        <v>8</v>
      </c>
      <c r="C5" s="149"/>
      <c r="F5" s="56"/>
    </row>
    <row r="6" spans="1:6" ht="15.75" thickBot="1">
      <c r="A6" s="3" t="s">
        <v>9</v>
      </c>
      <c r="B6" s="4" t="s">
        <v>10</v>
      </c>
      <c r="C6" s="149"/>
      <c r="F6" s="56"/>
    </row>
    <row r="7" spans="1:6" ht="15.75" thickBot="1">
      <c r="A7" s="3" t="s">
        <v>11</v>
      </c>
      <c r="B7" s="4" t="s">
        <v>12</v>
      </c>
      <c r="C7" s="149"/>
    </row>
    <row r="8" spans="1:6" ht="15.75" thickBot="1">
      <c r="A8" s="3" t="s">
        <v>13</v>
      </c>
      <c r="B8" s="4" t="s">
        <v>15</v>
      </c>
      <c r="C8" s="151"/>
    </row>
    <row r="9" spans="1:6" ht="15.75" thickBot="1">
      <c r="A9" s="3" t="s">
        <v>14</v>
      </c>
      <c r="B9" s="4" t="s">
        <v>17</v>
      </c>
      <c r="C9" s="151"/>
    </row>
    <row r="10" spans="1:6" ht="15.75" thickBot="1">
      <c r="A10" s="3" t="s">
        <v>16</v>
      </c>
      <c r="B10" s="4" t="s">
        <v>19</v>
      </c>
      <c r="C10" s="149"/>
    </row>
    <row r="11" spans="1:6" ht="21.75" thickBot="1">
      <c r="A11" s="3" t="s">
        <v>18</v>
      </c>
      <c r="B11" s="4" t="s">
        <v>21</v>
      </c>
      <c r="C11" s="153"/>
    </row>
    <row r="12" spans="1:6" ht="21.75" thickBot="1">
      <c r="A12" s="3" t="s">
        <v>20</v>
      </c>
      <c r="B12" s="4" t="s">
        <v>23</v>
      </c>
      <c r="C12" s="149"/>
    </row>
    <row r="13" spans="1:6" ht="21.75" thickBot="1">
      <c r="A13" s="3" t="s">
        <v>22</v>
      </c>
      <c r="B13" s="4" t="s">
        <v>25</v>
      </c>
      <c r="C13" s="149"/>
    </row>
    <row r="14" spans="1:6" ht="21.75" thickBot="1">
      <c r="A14" s="3" t="s">
        <v>24</v>
      </c>
      <c r="B14" s="5" t="s">
        <v>133</v>
      </c>
      <c r="C14" s="149"/>
    </row>
    <row r="15" spans="1:6" ht="21.75" thickBot="1">
      <c r="A15" s="3" t="s">
        <v>26</v>
      </c>
      <c r="B15" s="5" t="s">
        <v>713</v>
      </c>
      <c r="C15" s="149"/>
    </row>
    <row r="16" spans="1:6" ht="21.75" thickBot="1">
      <c r="A16" s="3" t="s">
        <v>27</v>
      </c>
      <c r="B16" s="4" t="s">
        <v>29</v>
      </c>
      <c r="C16" s="149"/>
    </row>
    <row r="17" spans="1:3" ht="24.75" customHeight="1" thickBot="1">
      <c r="A17" s="3" t="s">
        <v>28</v>
      </c>
      <c r="B17" s="5" t="s">
        <v>712</v>
      </c>
      <c r="C17" s="149"/>
    </row>
    <row r="18" spans="1:3" ht="21.75" thickBot="1">
      <c r="A18" s="3" t="s">
        <v>30</v>
      </c>
      <c r="B18" s="4" t="s">
        <v>32</v>
      </c>
      <c r="C18" s="149"/>
    </row>
    <row r="19" spans="1:3" ht="21.75" thickBot="1">
      <c r="A19" s="3" t="s">
        <v>31</v>
      </c>
      <c r="B19" s="4" t="s">
        <v>34</v>
      </c>
      <c r="C19" s="149"/>
    </row>
    <row r="20" spans="1:3" ht="21.75" thickBot="1">
      <c r="A20" s="3" t="s">
        <v>33</v>
      </c>
      <c r="B20" s="4" t="s">
        <v>36</v>
      </c>
      <c r="C20" s="149"/>
    </row>
    <row r="21" spans="1:3" ht="21.75" thickBot="1">
      <c r="A21" s="3" t="s">
        <v>35</v>
      </c>
      <c r="B21" s="4" t="s">
        <v>53</v>
      </c>
      <c r="C21" s="149"/>
    </row>
    <row r="22" spans="1:3" ht="21.75" thickBot="1">
      <c r="A22" s="42" t="s">
        <v>37</v>
      </c>
      <c r="B22" s="43" t="s">
        <v>711</v>
      </c>
      <c r="C22" s="149"/>
    </row>
    <row r="23" spans="1:3" ht="15.75" thickBot="1">
      <c r="A23" s="146"/>
      <c r="B23" s="147" t="s">
        <v>38</v>
      </c>
      <c r="C23" s="148" t="s">
        <v>39</v>
      </c>
    </row>
    <row r="24" spans="1:3" ht="21.75" thickBot="1">
      <c r="A24" s="3" t="s">
        <v>40</v>
      </c>
      <c r="B24" s="4" t="s">
        <v>41</v>
      </c>
      <c r="C24" s="149"/>
    </row>
    <row r="25" spans="1:3" ht="21.75" thickBot="1">
      <c r="A25" s="3" t="s">
        <v>42</v>
      </c>
      <c r="B25" s="4" t="s">
        <v>128</v>
      </c>
      <c r="C25" s="149"/>
    </row>
    <row r="26" spans="1:3" ht="21.75" thickBot="1">
      <c r="A26" s="3" t="s">
        <v>43</v>
      </c>
      <c r="B26" s="4" t="s">
        <v>129</v>
      </c>
      <c r="C26" s="149"/>
    </row>
    <row r="27" spans="1:3" ht="21.75" thickBot="1">
      <c r="A27" s="3" t="s">
        <v>44</v>
      </c>
      <c r="B27" s="4" t="s">
        <v>103</v>
      </c>
      <c r="C27" s="150"/>
    </row>
    <row r="28" spans="1:3" ht="21.75" thickBot="1">
      <c r="A28" s="3" t="s">
        <v>45</v>
      </c>
      <c r="B28" s="4" t="s">
        <v>100</v>
      </c>
      <c r="C28" s="149"/>
    </row>
    <row r="29" spans="1:3" ht="21.75" thickBot="1">
      <c r="A29" s="3" t="s">
        <v>46</v>
      </c>
      <c r="B29" s="4" t="s">
        <v>130</v>
      </c>
      <c r="C29" s="150"/>
    </row>
    <row r="30" spans="1:3" ht="21.75" thickBot="1">
      <c r="A30" s="3" t="s">
        <v>47</v>
      </c>
      <c r="B30" s="4" t="s">
        <v>131</v>
      </c>
      <c r="C30" s="150"/>
    </row>
    <row r="31" spans="1:3" ht="21.75" thickBot="1">
      <c r="A31" s="3" t="s">
        <v>48</v>
      </c>
      <c r="B31" s="4" t="s">
        <v>101</v>
      </c>
      <c r="C31" s="149"/>
    </row>
    <row r="32" spans="1:3" ht="21.75" thickBot="1">
      <c r="A32" s="3" t="s">
        <v>50</v>
      </c>
      <c r="B32" s="4" t="s">
        <v>102</v>
      </c>
      <c r="C32" s="151"/>
    </row>
    <row r="33" spans="1:3" ht="21.75" thickBot="1">
      <c r="A33" s="3" t="s">
        <v>51</v>
      </c>
      <c r="B33" s="4" t="s">
        <v>49</v>
      </c>
      <c r="C33" s="149"/>
    </row>
    <row r="34" spans="1:3" ht="21.75" thickBot="1">
      <c r="A34" s="3" t="s">
        <v>52</v>
      </c>
      <c r="B34" s="4" t="s">
        <v>134</v>
      </c>
      <c r="C34" s="149"/>
    </row>
    <row r="35" spans="1:3" ht="21.75" thickBot="1">
      <c r="A35" s="3" t="s">
        <v>132</v>
      </c>
      <c r="B35" s="4" t="s">
        <v>135</v>
      </c>
      <c r="C35" s="149"/>
    </row>
    <row r="36" spans="1:3" ht="21.75" thickBot="1">
      <c r="A36" s="3" t="s">
        <v>136</v>
      </c>
      <c r="B36" s="5" t="s">
        <v>99</v>
      </c>
      <c r="C36" s="152"/>
    </row>
  </sheetData>
  <pageMargins left="0.7" right="0.7" top="0.75" bottom="0.75" header="0.3" footer="0.3"/>
  <pageSetup paperSize="9" orientation="portrait" r:id="rId1"/>
  <headerFooter>
    <oddHeader>&amp;CA.Virksomhedsdata</oddHeader>
    <oddFooter>Side &amp;P af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0C4F-3B62-4567-9A3F-B806F0407496}">
  <sheetPr>
    <tabColor theme="4"/>
  </sheetPr>
  <dimension ref="A1:B42"/>
  <sheetViews>
    <sheetView workbookViewId="0">
      <selection activeCell="B44" sqref="B44:B45"/>
    </sheetView>
  </sheetViews>
  <sheetFormatPr defaultRowHeight="15"/>
  <cols>
    <col min="1" max="1" width="18" customWidth="1"/>
    <col min="2" max="2" width="66.140625" customWidth="1"/>
  </cols>
  <sheetData>
    <row r="1" spans="1:2" ht="19.5">
      <c r="A1" s="59" t="s">
        <v>725</v>
      </c>
    </row>
    <row r="2" spans="1:2" ht="15.75" thickBot="1">
      <c r="A2" s="60"/>
    </row>
    <row r="3" spans="1:2" ht="15.75" thickBot="1">
      <c r="A3" s="61"/>
      <c r="B3" s="62" t="s">
        <v>0</v>
      </c>
    </row>
    <row r="4" spans="1:2" ht="15.75" thickBot="1">
      <c r="A4" s="63" t="s">
        <v>317</v>
      </c>
      <c r="B4" s="64" t="s">
        <v>318</v>
      </c>
    </row>
    <row r="5" spans="1:2" ht="15.75" thickBot="1">
      <c r="A5" s="63" t="s">
        <v>94</v>
      </c>
      <c r="B5" s="64" t="s">
        <v>318</v>
      </c>
    </row>
    <row r="6" spans="1:2" ht="15.75" thickBot="1">
      <c r="A6" s="63" t="s">
        <v>70</v>
      </c>
      <c r="B6" s="64" t="s">
        <v>318</v>
      </c>
    </row>
    <row r="7" spans="1:2" ht="39" thickBot="1">
      <c r="A7" s="63" t="s">
        <v>319</v>
      </c>
      <c r="B7" s="139" t="s">
        <v>535</v>
      </c>
    </row>
    <row r="8" spans="1:2" ht="19.5">
      <c r="A8" s="65"/>
    </row>
    <row r="9" spans="1:2">
      <c r="B9" s="66" t="s">
        <v>320</v>
      </c>
    </row>
    <row r="10" spans="1:2">
      <c r="B10" s="67" t="s">
        <v>321</v>
      </c>
    </row>
    <row r="11" spans="1:2">
      <c r="B11" s="67"/>
    </row>
    <row r="12" spans="1:2" ht="51">
      <c r="B12" s="68" t="s">
        <v>322</v>
      </c>
    </row>
    <row r="13" spans="1:2" ht="51">
      <c r="B13" s="68" t="s">
        <v>323</v>
      </c>
    </row>
    <row r="14" spans="1:2">
      <c r="B14" s="69"/>
    </row>
    <row r="15" spans="1:2">
      <c r="B15" s="66" t="s">
        <v>324</v>
      </c>
    </row>
    <row r="16" spans="1:2">
      <c r="B16" s="70" t="s">
        <v>325</v>
      </c>
    </row>
    <row r="18" spans="2:2" ht="25.5">
      <c r="B18" s="68" t="s">
        <v>481</v>
      </c>
    </row>
    <row r="20" spans="2:2" ht="25.5">
      <c r="B20" s="68" t="s">
        <v>326</v>
      </c>
    </row>
    <row r="22" spans="2:2" ht="25.5">
      <c r="B22" s="68" t="s">
        <v>483</v>
      </c>
    </row>
    <row r="23" spans="2:2">
      <c r="B23" s="72"/>
    </row>
    <row r="24" spans="2:2" ht="25.5">
      <c r="B24" s="68" t="s">
        <v>482</v>
      </c>
    </row>
    <row r="26" spans="2:2">
      <c r="B26" s="71" t="s">
        <v>327</v>
      </c>
    </row>
    <row r="28" spans="2:2" ht="35.25" customHeight="1">
      <c r="B28" s="68" t="s">
        <v>328</v>
      </c>
    </row>
    <row r="30" spans="2:2" ht="39" customHeight="1">
      <c r="B30" s="68" t="s">
        <v>726</v>
      </c>
    </row>
    <row r="32" spans="2:2" ht="25.5">
      <c r="B32" s="68" t="s">
        <v>329</v>
      </c>
    </row>
    <row r="33" spans="2:2">
      <c r="B33" s="72"/>
    </row>
    <row r="34" spans="2:2" ht="25.5">
      <c r="B34" s="68" t="s">
        <v>330</v>
      </c>
    </row>
    <row r="36" spans="2:2">
      <c r="B36" s="71" t="s">
        <v>331</v>
      </c>
    </row>
    <row r="38" spans="2:2" ht="38.25">
      <c r="B38" s="68" t="s">
        <v>332</v>
      </c>
    </row>
    <row r="40" spans="2:2" ht="25.5">
      <c r="B40" s="68" t="s">
        <v>727</v>
      </c>
    </row>
    <row r="42" spans="2:2">
      <c r="B42" s="71" t="s">
        <v>333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80F8-F2E3-40A3-A1EE-909A8C926341}">
  <sheetPr>
    <tabColor rgb="FF0070C0"/>
  </sheetPr>
  <dimension ref="A1:A17"/>
  <sheetViews>
    <sheetView workbookViewId="0">
      <selection activeCell="A3" sqref="A3"/>
    </sheetView>
  </sheetViews>
  <sheetFormatPr defaultRowHeight="15"/>
  <cols>
    <col min="1" max="1" width="93.42578125" customWidth="1"/>
  </cols>
  <sheetData>
    <row r="1" spans="1:1" ht="18">
      <c r="A1" s="59" t="s">
        <v>492</v>
      </c>
    </row>
    <row r="2" spans="1:1">
      <c r="A2" s="67"/>
    </row>
    <row r="3" spans="1:1" ht="25.5">
      <c r="A3" s="140" t="s">
        <v>728</v>
      </c>
    </row>
    <row r="4" spans="1:1">
      <c r="A4" s="67"/>
    </row>
    <row r="5" spans="1:1" ht="15.75" thickBot="1">
      <c r="A5" s="67"/>
    </row>
    <row r="6" spans="1:1" ht="15.75" thickTop="1">
      <c r="A6" s="141" t="s">
        <v>488</v>
      </c>
    </row>
    <row r="7" spans="1:1" ht="51">
      <c r="A7" s="142" t="s">
        <v>489</v>
      </c>
    </row>
    <row r="8" spans="1:1" ht="79.5" customHeight="1">
      <c r="A8" s="142" t="s">
        <v>490</v>
      </c>
    </row>
    <row r="9" spans="1:1" ht="25.5">
      <c r="A9" s="142" t="s">
        <v>497</v>
      </c>
    </row>
    <row r="10" spans="1:1" ht="25.5">
      <c r="A10" s="143" t="s">
        <v>730</v>
      </c>
    </row>
    <row r="11" spans="1:1" ht="35.1" customHeight="1">
      <c r="A11" s="143" t="s">
        <v>729</v>
      </c>
    </row>
    <row r="12" spans="1:1" ht="51">
      <c r="A12" s="143" t="s">
        <v>493</v>
      </c>
    </row>
    <row r="13" spans="1:1" ht="76.5">
      <c r="A13" s="143" t="s">
        <v>494</v>
      </c>
    </row>
    <row r="14" spans="1:1" ht="63" customHeight="1">
      <c r="A14" s="144" t="s">
        <v>495</v>
      </c>
    </row>
    <row r="15" spans="1:1" ht="51">
      <c r="A15" s="143" t="s">
        <v>496</v>
      </c>
    </row>
    <row r="16" spans="1:1" ht="26.25" thickBot="1">
      <c r="A16" s="145" t="s">
        <v>491</v>
      </c>
    </row>
    <row r="17" ht="15.75" thickTop="1"/>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E40D-53AF-4C33-A2D2-8593030FE255}">
  <dimension ref="A1:A3"/>
  <sheetViews>
    <sheetView workbookViewId="0">
      <selection activeCell="B6" sqref="B6"/>
    </sheetView>
  </sheetViews>
  <sheetFormatPr defaultRowHeight="15"/>
  <sheetData>
    <row r="1" spans="1:1">
      <c r="A1" t="s">
        <v>59</v>
      </c>
    </row>
    <row r="2" spans="1:1">
      <c r="A2" t="s">
        <v>117</v>
      </c>
    </row>
    <row r="3" spans="1:1">
      <c r="A3" t="s">
        <v>716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211"/>
  <sheetViews>
    <sheetView tabSelected="1" zoomScaleNormal="100" workbookViewId="0">
      <selection activeCell="C1" sqref="C1"/>
    </sheetView>
  </sheetViews>
  <sheetFormatPr defaultColWidth="23.42578125" defaultRowHeight="15"/>
  <cols>
    <col min="1" max="1" width="6.5703125" style="191" customWidth="1"/>
    <col min="2" max="2" width="22.140625" style="191" customWidth="1"/>
    <col min="3" max="3" width="34.42578125" style="47" customWidth="1"/>
    <col min="4" max="4" width="13.140625" style="191" customWidth="1"/>
    <col min="5" max="5" width="7.42578125" style="201" customWidth="1"/>
    <col min="6" max="6" width="23.42578125" style="191"/>
    <col min="7" max="7" width="7.42578125" style="208" customWidth="1"/>
    <col min="8" max="8" width="6.42578125" style="208" customWidth="1"/>
    <col min="9" max="9" width="6" style="6" customWidth="1"/>
    <col min="10" max="10" width="4.140625" style="6" customWidth="1"/>
    <col min="11" max="16384" width="23.42578125" style="6"/>
  </cols>
  <sheetData>
    <row r="1" spans="1:10" s="12" customFormat="1" ht="10.5">
      <c r="A1" s="160">
        <v>1</v>
      </c>
      <c r="B1" s="160" t="s">
        <v>54</v>
      </c>
      <c r="C1" s="160" t="s">
        <v>54</v>
      </c>
      <c r="D1" s="161" t="s">
        <v>55</v>
      </c>
      <c r="E1" s="195" t="s">
        <v>56</v>
      </c>
      <c r="F1" s="160" t="s">
        <v>57</v>
      </c>
      <c r="G1" s="202" t="s">
        <v>314</v>
      </c>
      <c r="H1" s="202" t="s">
        <v>315</v>
      </c>
      <c r="I1" s="159" t="s">
        <v>316</v>
      </c>
      <c r="J1" s="158" t="s">
        <v>141</v>
      </c>
    </row>
    <row r="2" spans="1:10" ht="21">
      <c r="A2" s="162" t="s">
        <v>155</v>
      </c>
      <c r="B2" s="162" t="s">
        <v>289</v>
      </c>
      <c r="C2" s="162" t="s">
        <v>783</v>
      </c>
      <c r="D2" s="163" t="s">
        <v>58</v>
      </c>
      <c r="E2" s="209"/>
      <c r="F2" s="164"/>
      <c r="G2" s="203"/>
      <c r="H2" s="203"/>
      <c r="I2" s="57"/>
      <c r="J2" s="57" t="s">
        <v>142</v>
      </c>
    </row>
    <row r="3" spans="1:10" ht="22.15" customHeight="1">
      <c r="A3" s="162" t="s">
        <v>156</v>
      </c>
      <c r="B3" s="162" t="s">
        <v>290</v>
      </c>
      <c r="C3" s="165" t="s">
        <v>785</v>
      </c>
      <c r="D3" s="163" t="s">
        <v>58</v>
      </c>
      <c r="E3" s="209"/>
      <c r="F3" s="164"/>
      <c r="G3" s="203"/>
      <c r="H3" s="203"/>
      <c r="I3" s="57"/>
      <c r="J3" s="57" t="s">
        <v>142</v>
      </c>
    </row>
    <row r="4" spans="1:10" ht="33.75" customHeight="1">
      <c r="A4" s="162" t="s">
        <v>246</v>
      </c>
      <c r="B4" s="162" t="s">
        <v>291</v>
      </c>
      <c r="C4" s="162" t="s">
        <v>784</v>
      </c>
      <c r="D4" s="163" t="s">
        <v>58</v>
      </c>
      <c r="E4" s="209"/>
      <c r="F4" s="164"/>
      <c r="G4" s="203"/>
      <c r="H4" s="203"/>
      <c r="I4" s="57"/>
      <c r="J4" s="57" t="s">
        <v>142</v>
      </c>
    </row>
    <row r="5" spans="1:10" ht="21">
      <c r="A5" s="162" t="s">
        <v>157</v>
      </c>
      <c r="B5" s="162" t="s">
        <v>292</v>
      </c>
      <c r="C5" s="162" t="s">
        <v>786</v>
      </c>
      <c r="D5" s="163" t="s">
        <v>58</v>
      </c>
      <c r="E5" s="209"/>
      <c r="F5" s="164"/>
      <c r="G5" s="203"/>
      <c r="H5" s="203"/>
      <c r="I5" s="57"/>
      <c r="J5" s="57" t="s">
        <v>142</v>
      </c>
    </row>
    <row r="6" spans="1:10" ht="21">
      <c r="A6" s="162" t="s">
        <v>158</v>
      </c>
      <c r="B6" s="162" t="s">
        <v>138</v>
      </c>
      <c r="C6" s="162" t="s">
        <v>787</v>
      </c>
      <c r="D6" s="163" t="s">
        <v>58</v>
      </c>
      <c r="E6" s="209"/>
      <c r="F6" s="164"/>
      <c r="G6" s="203"/>
      <c r="H6" s="203"/>
      <c r="I6" s="57"/>
      <c r="J6" s="57" t="s">
        <v>142</v>
      </c>
    </row>
    <row r="7" spans="1:10" ht="21">
      <c r="A7" s="162" t="s">
        <v>159</v>
      </c>
      <c r="B7" s="162" t="s">
        <v>204</v>
      </c>
      <c r="C7" s="162" t="s">
        <v>788</v>
      </c>
      <c r="D7" s="163" t="s">
        <v>58</v>
      </c>
      <c r="E7" s="209"/>
      <c r="F7" s="164"/>
      <c r="G7" s="203"/>
      <c r="H7" s="203"/>
      <c r="I7" s="57"/>
      <c r="J7" s="57" t="s">
        <v>142</v>
      </c>
    </row>
    <row r="8" spans="1:10" ht="10.5">
      <c r="A8" s="160">
        <v>2</v>
      </c>
      <c r="B8" s="160" t="s">
        <v>305</v>
      </c>
      <c r="C8" s="160" t="s">
        <v>305</v>
      </c>
      <c r="D8" s="161" t="s">
        <v>55</v>
      </c>
      <c r="E8" s="195" t="s">
        <v>56</v>
      </c>
      <c r="F8" s="160" t="s">
        <v>57</v>
      </c>
      <c r="G8" s="202">
        <f>SUM(G16:G18)</f>
        <v>0</v>
      </c>
      <c r="H8" s="202">
        <f>SUM(H16:H18)</f>
        <v>13</v>
      </c>
      <c r="I8" s="159">
        <f>G8/H8</f>
        <v>0</v>
      </c>
      <c r="J8" s="158" t="s">
        <v>141</v>
      </c>
    </row>
    <row r="9" spans="1:10" ht="21">
      <c r="A9" s="162" t="s">
        <v>160</v>
      </c>
      <c r="B9" s="162" t="s">
        <v>307</v>
      </c>
      <c r="C9" s="162" t="s">
        <v>537</v>
      </c>
      <c r="D9" s="163" t="s">
        <v>58</v>
      </c>
      <c r="E9" s="209"/>
      <c r="F9" s="166"/>
      <c r="G9" s="203"/>
      <c r="H9" s="203"/>
      <c r="I9" s="57"/>
      <c r="J9" s="57" t="s">
        <v>142</v>
      </c>
    </row>
    <row r="10" spans="1:10" ht="31.5">
      <c r="A10" s="162" t="s">
        <v>161</v>
      </c>
      <c r="B10" s="162" t="s">
        <v>308</v>
      </c>
      <c r="C10" s="162" t="s">
        <v>789</v>
      </c>
      <c r="D10" s="163" t="s">
        <v>58</v>
      </c>
      <c r="E10" s="209"/>
      <c r="F10" s="166"/>
      <c r="G10" s="203"/>
      <c r="H10" s="203"/>
      <c r="I10" s="57"/>
      <c r="J10" s="57" t="s">
        <v>142</v>
      </c>
    </row>
    <row r="11" spans="1:10" s="12" customFormat="1" ht="22.15" customHeight="1">
      <c r="A11" s="162" t="s">
        <v>162</v>
      </c>
      <c r="B11" s="162" t="s">
        <v>309</v>
      </c>
      <c r="C11" s="162" t="s">
        <v>205</v>
      </c>
      <c r="D11" s="163" t="s">
        <v>58</v>
      </c>
      <c r="E11" s="209"/>
      <c r="F11" s="166"/>
      <c r="G11" s="203"/>
      <c r="H11" s="203"/>
      <c r="I11" s="57"/>
      <c r="J11" s="57" t="s">
        <v>142</v>
      </c>
    </row>
    <row r="12" spans="1:10" ht="36" customHeight="1">
      <c r="A12" s="167" t="s">
        <v>192</v>
      </c>
      <c r="B12" s="167" t="s">
        <v>310</v>
      </c>
      <c r="C12" s="167" t="s">
        <v>538</v>
      </c>
      <c r="D12" s="168" t="s">
        <v>58</v>
      </c>
      <c r="E12" s="209"/>
      <c r="F12" s="169"/>
      <c r="G12" s="203"/>
      <c r="H12" s="203"/>
      <c r="I12" s="57"/>
      <c r="J12" s="57" t="s">
        <v>142</v>
      </c>
    </row>
    <row r="13" spans="1:10" ht="34.5" customHeight="1">
      <c r="A13" s="167" t="s">
        <v>206</v>
      </c>
      <c r="B13" s="167" t="s">
        <v>311</v>
      </c>
      <c r="C13" s="167" t="s">
        <v>790</v>
      </c>
      <c r="D13" s="168" t="s">
        <v>58</v>
      </c>
      <c r="E13" s="209"/>
      <c r="F13" s="169"/>
      <c r="G13" s="203"/>
      <c r="H13" s="203"/>
      <c r="I13" s="57"/>
      <c r="J13" s="57" t="s">
        <v>142</v>
      </c>
    </row>
    <row r="14" spans="1:10" ht="37.5" customHeight="1">
      <c r="A14" s="167" t="s">
        <v>207</v>
      </c>
      <c r="B14" s="167" t="s">
        <v>539</v>
      </c>
      <c r="C14" s="167" t="s">
        <v>791</v>
      </c>
      <c r="D14" s="168" t="s">
        <v>58</v>
      </c>
      <c r="E14" s="209"/>
      <c r="F14" s="169"/>
      <c r="G14" s="203"/>
      <c r="H14" s="203"/>
      <c r="I14" s="57"/>
      <c r="J14" s="57" t="s">
        <v>142</v>
      </c>
    </row>
    <row r="15" spans="1:10" ht="10.5">
      <c r="A15" s="170">
        <v>2</v>
      </c>
      <c r="B15" s="170" t="s">
        <v>208</v>
      </c>
      <c r="C15" s="170" t="s">
        <v>208</v>
      </c>
      <c r="D15" s="171" t="s">
        <v>55</v>
      </c>
      <c r="E15" s="196" t="s">
        <v>56</v>
      </c>
      <c r="F15" s="172" t="s">
        <v>57</v>
      </c>
      <c r="G15" s="204"/>
      <c r="H15" s="204"/>
      <c r="I15" s="51"/>
      <c r="J15" s="51" t="s">
        <v>141</v>
      </c>
    </row>
    <row r="16" spans="1:10" ht="42">
      <c r="A16" s="167" t="s">
        <v>209</v>
      </c>
      <c r="B16" s="167" t="s">
        <v>248</v>
      </c>
      <c r="C16" s="167" t="s">
        <v>792</v>
      </c>
      <c r="D16" s="168" t="s">
        <v>293</v>
      </c>
      <c r="E16" s="209"/>
      <c r="F16" s="173"/>
      <c r="G16" s="205">
        <f>IF(E16="Ja",H16,0)</f>
        <v>0</v>
      </c>
      <c r="H16" s="205">
        <f>IF(E16="Ikke relevant",0,5)</f>
        <v>5</v>
      </c>
      <c r="I16" s="57"/>
      <c r="J16" s="57" t="s">
        <v>137</v>
      </c>
    </row>
    <row r="17" spans="1:10" ht="21">
      <c r="A17" s="167" t="s">
        <v>210</v>
      </c>
      <c r="B17" s="167" t="s">
        <v>249</v>
      </c>
      <c r="C17" s="167" t="s">
        <v>793</v>
      </c>
      <c r="D17" s="168" t="s">
        <v>293</v>
      </c>
      <c r="E17" s="209"/>
      <c r="F17" s="173"/>
      <c r="G17" s="205">
        <f>IF(E17="Ja",H17,0)</f>
        <v>0</v>
      </c>
      <c r="H17" s="205">
        <f>IF(E17="Ikke relevant",0,5)</f>
        <v>5</v>
      </c>
      <c r="I17" s="57"/>
      <c r="J17" s="57" t="s">
        <v>137</v>
      </c>
    </row>
    <row r="18" spans="1:10" ht="21">
      <c r="A18" s="167" t="s">
        <v>211</v>
      </c>
      <c r="B18" s="167" t="s">
        <v>250</v>
      </c>
      <c r="C18" s="167" t="s">
        <v>794</v>
      </c>
      <c r="D18" s="168" t="s">
        <v>294</v>
      </c>
      <c r="E18" s="209"/>
      <c r="F18" s="173"/>
      <c r="G18" s="205">
        <f>IF(E18="Ja",H18,0)</f>
        <v>0</v>
      </c>
      <c r="H18" s="205">
        <f>IF(E18="Ikke relevant",0,3)</f>
        <v>3</v>
      </c>
      <c r="I18" s="57"/>
      <c r="J18" s="57" t="s">
        <v>137</v>
      </c>
    </row>
    <row r="19" spans="1:10" ht="10.5">
      <c r="A19" s="160">
        <v>3</v>
      </c>
      <c r="B19" s="160" t="s">
        <v>60</v>
      </c>
      <c r="C19" s="160" t="s">
        <v>60</v>
      </c>
      <c r="D19" s="161" t="s">
        <v>55</v>
      </c>
      <c r="E19" s="195" t="s">
        <v>56</v>
      </c>
      <c r="F19" s="160" t="s">
        <v>57</v>
      </c>
      <c r="G19" s="202">
        <f>SUM(G25:G29)</f>
        <v>0</v>
      </c>
      <c r="H19" s="202">
        <f>SUM(H25:H29)</f>
        <v>15</v>
      </c>
      <c r="I19" s="159">
        <f>G19/H19</f>
        <v>0</v>
      </c>
      <c r="J19" s="158" t="s">
        <v>141</v>
      </c>
    </row>
    <row r="20" spans="1:10" ht="25.9" customHeight="1">
      <c r="A20" s="162" t="s">
        <v>163</v>
      </c>
      <c r="B20" s="162" t="s">
        <v>139</v>
      </c>
      <c r="C20" s="162" t="s">
        <v>795</v>
      </c>
      <c r="D20" s="163" t="s">
        <v>58</v>
      </c>
      <c r="E20" s="209"/>
      <c r="F20" s="164"/>
      <c r="G20" s="203"/>
      <c r="H20" s="203"/>
      <c r="I20" s="57"/>
      <c r="J20" s="57" t="s">
        <v>142</v>
      </c>
    </row>
    <row r="21" spans="1:10" ht="22.9" customHeight="1">
      <c r="A21" s="162" t="s">
        <v>164</v>
      </c>
      <c r="B21" s="162" t="s">
        <v>251</v>
      </c>
      <c r="C21" s="162" t="s">
        <v>796</v>
      </c>
      <c r="D21" s="163" t="s">
        <v>58</v>
      </c>
      <c r="E21" s="209"/>
      <c r="F21" s="164"/>
      <c r="G21" s="203"/>
      <c r="H21" s="203"/>
      <c r="I21" s="57"/>
      <c r="J21" s="57" t="s">
        <v>142</v>
      </c>
    </row>
    <row r="22" spans="1:10" ht="33.6" customHeight="1">
      <c r="A22" s="162" t="s">
        <v>165</v>
      </c>
      <c r="B22" s="162" t="s">
        <v>498</v>
      </c>
      <c r="C22" s="162" t="s">
        <v>797</v>
      </c>
      <c r="D22" s="163" t="s">
        <v>58</v>
      </c>
      <c r="E22" s="209"/>
      <c r="F22" s="164"/>
      <c r="G22" s="203"/>
      <c r="H22" s="203"/>
      <c r="I22" s="57"/>
      <c r="J22" s="57" t="s">
        <v>142</v>
      </c>
    </row>
    <row r="23" spans="1:10" ht="37.15" customHeight="1">
      <c r="A23" s="162" t="s">
        <v>540</v>
      </c>
      <c r="B23" s="162" t="s">
        <v>541</v>
      </c>
      <c r="C23" s="162" t="s">
        <v>778</v>
      </c>
      <c r="D23" s="163" t="s">
        <v>58</v>
      </c>
      <c r="E23" s="209"/>
      <c r="F23" s="164"/>
      <c r="G23" s="203"/>
      <c r="H23" s="203"/>
      <c r="I23" s="57"/>
      <c r="J23" s="57" t="s">
        <v>142</v>
      </c>
    </row>
    <row r="24" spans="1:10" ht="10.5">
      <c r="A24" s="174">
        <v>3</v>
      </c>
      <c r="B24" s="174" t="s">
        <v>208</v>
      </c>
      <c r="C24" s="174" t="s">
        <v>208</v>
      </c>
      <c r="D24" s="175" t="s">
        <v>55</v>
      </c>
      <c r="E24" s="197" t="s">
        <v>56</v>
      </c>
      <c r="F24" s="177" t="s">
        <v>57</v>
      </c>
      <c r="G24" s="204"/>
      <c r="H24" s="204"/>
      <c r="I24" s="51"/>
      <c r="J24" s="51" t="s">
        <v>141</v>
      </c>
    </row>
    <row r="25" spans="1:10" ht="33.75" customHeight="1">
      <c r="A25" s="162" t="s">
        <v>166</v>
      </c>
      <c r="B25" s="162" t="s">
        <v>252</v>
      </c>
      <c r="C25" s="165" t="s">
        <v>798</v>
      </c>
      <c r="D25" s="168" t="s">
        <v>294</v>
      </c>
      <c r="E25" s="209"/>
      <c r="F25" s="164"/>
      <c r="G25" s="205">
        <f>IF(E25="Ja",H25,0)</f>
        <v>0</v>
      </c>
      <c r="H25" s="205">
        <f>IF(E25="Ikke relevant",0,3)</f>
        <v>3</v>
      </c>
      <c r="I25" s="57"/>
      <c r="J25" s="57" t="s">
        <v>137</v>
      </c>
    </row>
    <row r="26" spans="1:10" ht="22.15" customHeight="1">
      <c r="A26" s="162" t="s">
        <v>212</v>
      </c>
      <c r="B26" s="162" t="s">
        <v>312</v>
      </c>
      <c r="C26" s="162" t="s">
        <v>799</v>
      </c>
      <c r="D26" s="168" t="s">
        <v>295</v>
      </c>
      <c r="E26" s="209"/>
      <c r="F26" s="164"/>
      <c r="G26" s="205">
        <f>IF(E26="Ja",H26,0)</f>
        <v>0</v>
      </c>
      <c r="H26" s="205">
        <f>IF(E26="Ikke relevant",0,4)</f>
        <v>4</v>
      </c>
      <c r="I26" s="57"/>
      <c r="J26" s="57" t="s">
        <v>137</v>
      </c>
    </row>
    <row r="27" spans="1:10" ht="25.15" customHeight="1">
      <c r="A27" s="162" t="s">
        <v>213</v>
      </c>
      <c r="B27" s="162" t="s">
        <v>253</v>
      </c>
      <c r="C27" s="162" t="s">
        <v>773</v>
      </c>
      <c r="D27" s="168" t="s">
        <v>296</v>
      </c>
      <c r="E27" s="209"/>
      <c r="F27" s="164"/>
      <c r="G27" s="205">
        <f>IF(E27="Ja",H27,0)</f>
        <v>0</v>
      </c>
      <c r="H27" s="205">
        <f>IF(E27="Ikke relevant",0,2)</f>
        <v>2</v>
      </c>
      <c r="I27" s="57"/>
      <c r="J27" s="57" t="s">
        <v>137</v>
      </c>
    </row>
    <row r="28" spans="1:10" ht="21">
      <c r="A28" s="162" t="s">
        <v>542</v>
      </c>
      <c r="B28" s="162" t="s">
        <v>544</v>
      </c>
      <c r="C28" s="162" t="s">
        <v>709</v>
      </c>
      <c r="D28" s="168" t="s">
        <v>294</v>
      </c>
      <c r="E28" s="209"/>
      <c r="F28" s="164"/>
      <c r="G28" s="205">
        <f>IF(E28="Ja",H28,0)</f>
        <v>0</v>
      </c>
      <c r="H28" s="205">
        <f t="shared" ref="H28:H29" si="0">IF(E28="Ikke relevant",0,3)</f>
        <v>3</v>
      </c>
      <c r="I28" s="57"/>
      <c r="J28" s="57" t="s">
        <v>137</v>
      </c>
    </row>
    <row r="29" spans="1:10" ht="22.15" customHeight="1">
      <c r="A29" s="162" t="s">
        <v>543</v>
      </c>
      <c r="B29" s="162" t="s">
        <v>545</v>
      </c>
      <c r="C29" s="162" t="s">
        <v>710</v>
      </c>
      <c r="D29" s="168" t="s">
        <v>294</v>
      </c>
      <c r="E29" s="209"/>
      <c r="F29" s="164"/>
      <c r="G29" s="205">
        <f>IF(E29="Ja",H29,0)</f>
        <v>0</v>
      </c>
      <c r="H29" s="205">
        <f t="shared" si="0"/>
        <v>3</v>
      </c>
      <c r="I29" s="57"/>
      <c r="J29" s="57" t="s">
        <v>137</v>
      </c>
    </row>
    <row r="30" spans="1:10" ht="10.5">
      <c r="A30" s="160">
        <v>4</v>
      </c>
      <c r="B30" s="160" t="s">
        <v>61</v>
      </c>
      <c r="C30" s="160" t="s">
        <v>61</v>
      </c>
      <c r="D30" s="161" t="s">
        <v>55</v>
      </c>
      <c r="E30" s="195" t="s">
        <v>56</v>
      </c>
      <c r="F30" s="160" t="s">
        <v>57</v>
      </c>
      <c r="G30" s="202">
        <f>SUM(G45:G54)</f>
        <v>0</v>
      </c>
      <c r="H30" s="202">
        <f>SUM(H45:H54)</f>
        <v>32</v>
      </c>
      <c r="I30" s="159">
        <f>G30/H30</f>
        <v>0</v>
      </c>
      <c r="J30" s="158" t="s">
        <v>141</v>
      </c>
    </row>
    <row r="31" spans="1:10" ht="12" customHeight="1">
      <c r="A31" s="178" t="s">
        <v>167</v>
      </c>
      <c r="B31" s="178" t="s">
        <v>254</v>
      </c>
      <c r="C31" s="178" t="s">
        <v>800</v>
      </c>
      <c r="D31" s="178" t="s">
        <v>58</v>
      </c>
      <c r="E31" s="209"/>
      <c r="F31" s="164"/>
      <c r="G31" s="203"/>
      <c r="H31" s="203"/>
      <c r="I31" s="57"/>
      <c r="J31" s="57" t="s">
        <v>142</v>
      </c>
    </row>
    <row r="32" spans="1:10" ht="13.15" customHeight="1">
      <c r="A32" s="178" t="s">
        <v>168</v>
      </c>
      <c r="B32" s="178" t="s">
        <v>554</v>
      </c>
      <c r="C32" s="178" t="s">
        <v>555</v>
      </c>
      <c r="D32" s="178" t="str">
        <f>$D$31</f>
        <v>Obligatorisk</v>
      </c>
      <c r="E32" s="209"/>
      <c r="F32" s="164"/>
      <c r="G32" s="203"/>
      <c r="H32" s="203"/>
      <c r="I32" s="57"/>
      <c r="J32" s="57" t="s">
        <v>142</v>
      </c>
    </row>
    <row r="33" spans="1:10" ht="23.45" customHeight="1">
      <c r="A33" s="178" t="s">
        <v>546</v>
      </c>
      <c r="B33" s="178" t="s">
        <v>556</v>
      </c>
      <c r="C33" s="178" t="s">
        <v>557</v>
      </c>
      <c r="D33" s="179" t="s">
        <v>58</v>
      </c>
      <c r="E33" s="209"/>
      <c r="F33" s="164"/>
      <c r="G33" s="203"/>
      <c r="H33" s="203"/>
      <c r="I33" s="57"/>
      <c r="J33" s="57" t="s">
        <v>142</v>
      </c>
    </row>
    <row r="34" spans="1:10" ht="21" customHeight="1">
      <c r="A34" s="178" t="s">
        <v>547</v>
      </c>
      <c r="B34" s="178" t="s">
        <v>558</v>
      </c>
      <c r="C34" s="178" t="s">
        <v>559</v>
      </c>
      <c r="D34" s="179" t="s">
        <v>58</v>
      </c>
      <c r="E34" s="209"/>
      <c r="F34" s="164"/>
      <c r="G34" s="203"/>
      <c r="H34" s="203"/>
      <c r="I34" s="57"/>
      <c r="J34" s="57" t="s">
        <v>142</v>
      </c>
    </row>
    <row r="35" spans="1:10" ht="12.6" customHeight="1">
      <c r="A35" s="178" t="s">
        <v>548</v>
      </c>
      <c r="B35" s="178" t="s">
        <v>560</v>
      </c>
      <c r="C35" s="178" t="s">
        <v>561</v>
      </c>
      <c r="D35" s="179" t="s">
        <v>58</v>
      </c>
      <c r="E35" s="209"/>
      <c r="F35" s="164"/>
      <c r="G35" s="203"/>
      <c r="H35" s="203"/>
      <c r="I35" s="57"/>
      <c r="J35" s="57" t="s">
        <v>142</v>
      </c>
    </row>
    <row r="36" spans="1:10" ht="25.9" customHeight="1">
      <c r="A36" s="178" t="s">
        <v>549</v>
      </c>
      <c r="B36" s="178" t="s">
        <v>565</v>
      </c>
      <c r="C36" s="178" t="s">
        <v>563</v>
      </c>
      <c r="D36" s="179" t="s">
        <v>58</v>
      </c>
      <c r="E36" s="209"/>
      <c r="F36" s="164"/>
      <c r="G36" s="203"/>
      <c r="H36" s="203"/>
      <c r="I36" s="57"/>
      <c r="J36" s="57" t="s">
        <v>142</v>
      </c>
    </row>
    <row r="37" spans="1:10" ht="45.6" customHeight="1">
      <c r="A37" s="178" t="s">
        <v>550</v>
      </c>
      <c r="B37" s="178" t="s">
        <v>564</v>
      </c>
      <c r="C37" s="178" t="s">
        <v>776</v>
      </c>
      <c r="D37" s="179" t="s">
        <v>58</v>
      </c>
      <c r="E37" s="209"/>
      <c r="F37" s="164"/>
      <c r="G37" s="203"/>
      <c r="H37" s="203"/>
      <c r="I37" s="57"/>
      <c r="J37" s="57" t="s">
        <v>142</v>
      </c>
    </row>
    <row r="38" spans="1:10" ht="23.45" customHeight="1">
      <c r="A38" s="178" t="s">
        <v>551</v>
      </c>
      <c r="B38" s="178" t="s">
        <v>562</v>
      </c>
      <c r="C38" s="178" t="s">
        <v>774</v>
      </c>
      <c r="D38" s="179" t="s">
        <v>58</v>
      </c>
      <c r="E38" s="209"/>
      <c r="F38" s="164"/>
      <c r="G38" s="203"/>
      <c r="H38" s="203"/>
      <c r="I38" s="57"/>
      <c r="J38" s="57" t="s">
        <v>142</v>
      </c>
    </row>
    <row r="39" spans="1:10" ht="18" customHeight="1">
      <c r="A39" s="178" t="s">
        <v>801</v>
      </c>
      <c r="B39" s="178" t="s">
        <v>566</v>
      </c>
      <c r="C39" s="178" t="s">
        <v>775</v>
      </c>
      <c r="D39" s="179" t="s">
        <v>58</v>
      </c>
      <c r="E39" s="209"/>
      <c r="F39" s="164"/>
      <c r="G39" s="203"/>
      <c r="H39" s="203"/>
      <c r="I39" s="57"/>
      <c r="J39" s="57" t="s">
        <v>142</v>
      </c>
    </row>
    <row r="40" spans="1:10" ht="18" customHeight="1">
      <c r="A40" s="180" t="s">
        <v>214</v>
      </c>
      <c r="B40" s="180" t="s">
        <v>568</v>
      </c>
      <c r="C40" s="180" t="s">
        <v>567</v>
      </c>
      <c r="D40" s="179" t="s">
        <v>58</v>
      </c>
      <c r="E40" s="209"/>
      <c r="F40" s="164"/>
      <c r="G40" s="203"/>
      <c r="H40" s="203"/>
      <c r="I40" s="57"/>
      <c r="J40" s="57" t="s">
        <v>142</v>
      </c>
    </row>
    <row r="41" spans="1:10" ht="14.45" customHeight="1">
      <c r="A41" s="180" t="s">
        <v>215</v>
      </c>
      <c r="B41" s="180" t="s">
        <v>569</v>
      </c>
      <c r="C41" s="180" t="s">
        <v>802</v>
      </c>
      <c r="D41" s="179" t="s">
        <v>58</v>
      </c>
      <c r="E41" s="209"/>
      <c r="F41" s="164"/>
      <c r="G41" s="203"/>
      <c r="H41" s="203"/>
      <c r="I41" s="57"/>
      <c r="J41" s="57" t="s">
        <v>142</v>
      </c>
    </row>
    <row r="42" spans="1:10" ht="14.45" customHeight="1">
      <c r="A42" s="180" t="s">
        <v>552</v>
      </c>
      <c r="B42" s="180" t="s">
        <v>570</v>
      </c>
      <c r="C42" s="180" t="s">
        <v>803</v>
      </c>
      <c r="D42" s="179" t="s">
        <v>58</v>
      </c>
      <c r="E42" s="209"/>
      <c r="F42" s="164"/>
      <c r="G42" s="203"/>
      <c r="H42" s="203"/>
      <c r="I42" s="57"/>
      <c r="J42" s="57" t="s">
        <v>142</v>
      </c>
    </row>
    <row r="43" spans="1:10" ht="16.5" customHeight="1">
      <c r="A43" s="180" t="s">
        <v>553</v>
      </c>
      <c r="B43" s="180" t="s">
        <v>715</v>
      </c>
      <c r="C43" s="180" t="s">
        <v>804</v>
      </c>
      <c r="D43" s="179" t="s">
        <v>58</v>
      </c>
      <c r="E43" s="209"/>
      <c r="F43" s="164"/>
      <c r="G43" s="203"/>
      <c r="H43" s="203"/>
      <c r="I43" s="57"/>
      <c r="J43" s="57" t="s">
        <v>142</v>
      </c>
    </row>
    <row r="44" spans="1:10" ht="10.5">
      <c r="A44" s="174">
        <v>4</v>
      </c>
      <c r="B44" s="174" t="s">
        <v>222</v>
      </c>
      <c r="C44" s="174" t="s">
        <v>222</v>
      </c>
      <c r="D44" s="175" t="s">
        <v>55</v>
      </c>
      <c r="E44" s="198" t="s">
        <v>56</v>
      </c>
      <c r="F44" s="177" t="s">
        <v>256</v>
      </c>
      <c r="G44" s="204"/>
      <c r="H44" s="204"/>
      <c r="I44" s="51"/>
      <c r="J44" s="51" t="s">
        <v>141</v>
      </c>
    </row>
    <row r="45" spans="1:10" ht="10.5">
      <c r="A45" s="180" t="s">
        <v>169</v>
      </c>
      <c r="B45" s="180" t="s">
        <v>578</v>
      </c>
      <c r="C45" s="180" t="s">
        <v>805</v>
      </c>
      <c r="D45" s="168" t="s">
        <v>294</v>
      </c>
      <c r="E45" s="209"/>
      <c r="F45" s="164"/>
      <c r="G45" s="205">
        <f t="shared" ref="G45:G54" si="1">IF(E45="Ja",H45,0)</f>
        <v>0</v>
      </c>
      <c r="H45" s="205">
        <f t="shared" ref="H45:H48" si="2">IF(E45="Ikke relevant",0,3)</f>
        <v>3</v>
      </c>
      <c r="I45" s="57"/>
      <c r="J45" s="57" t="s">
        <v>137</v>
      </c>
    </row>
    <row r="46" spans="1:10" ht="10.5">
      <c r="A46" s="180" t="s">
        <v>571</v>
      </c>
      <c r="B46" s="180" t="s">
        <v>255</v>
      </c>
      <c r="C46" s="180" t="s">
        <v>806</v>
      </c>
      <c r="D46" s="168" t="s">
        <v>294</v>
      </c>
      <c r="E46" s="209"/>
      <c r="F46" s="164"/>
      <c r="G46" s="205">
        <f t="shared" si="1"/>
        <v>0</v>
      </c>
      <c r="H46" s="205">
        <f t="shared" si="2"/>
        <v>3</v>
      </c>
      <c r="I46" s="57"/>
      <c r="J46" s="57" t="s">
        <v>137</v>
      </c>
    </row>
    <row r="47" spans="1:10" ht="10.5">
      <c r="A47" s="180" t="s">
        <v>572</v>
      </c>
      <c r="B47" s="180" t="s">
        <v>584</v>
      </c>
      <c r="C47" s="180" t="s">
        <v>297</v>
      </c>
      <c r="D47" s="168" t="s">
        <v>294</v>
      </c>
      <c r="E47" s="209"/>
      <c r="F47" s="164"/>
      <c r="G47" s="205">
        <f t="shared" si="1"/>
        <v>0</v>
      </c>
      <c r="H47" s="205">
        <f t="shared" si="2"/>
        <v>3</v>
      </c>
      <c r="I47" s="57"/>
      <c r="J47" s="57" t="s">
        <v>137</v>
      </c>
    </row>
    <row r="48" spans="1:10" ht="10.5">
      <c r="A48" s="180" t="s">
        <v>573</v>
      </c>
      <c r="B48" s="180" t="s">
        <v>257</v>
      </c>
      <c r="C48" s="180" t="s">
        <v>807</v>
      </c>
      <c r="D48" s="168" t="s">
        <v>296</v>
      </c>
      <c r="E48" s="209"/>
      <c r="F48" s="164"/>
      <c r="G48" s="205">
        <f t="shared" si="1"/>
        <v>0</v>
      </c>
      <c r="H48" s="205">
        <f t="shared" si="2"/>
        <v>3</v>
      </c>
      <c r="I48" s="57"/>
      <c r="J48" s="57" t="s">
        <v>137</v>
      </c>
    </row>
    <row r="49" spans="1:10" ht="10.5">
      <c r="A49" s="180" t="s">
        <v>574</v>
      </c>
      <c r="B49" s="180" t="s">
        <v>140</v>
      </c>
      <c r="C49" s="180" t="s">
        <v>808</v>
      </c>
      <c r="D49" s="168" t="s">
        <v>295</v>
      </c>
      <c r="E49" s="209"/>
      <c r="F49" s="164"/>
      <c r="G49" s="205">
        <f t="shared" si="1"/>
        <v>0</v>
      </c>
      <c r="H49" s="205">
        <f>IF(E49="Ikke relevant",0,4)</f>
        <v>4</v>
      </c>
      <c r="I49" s="57"/>
      <c r="J49" s="57"/>
    </row>
    <row r="50" spans="1:10" ht="18.75" customHeight="1">
      <c r="A50" s="180" t="s">
        <v>500</v>
      </c>
      <c r="B50" s="180" t="s">
        <v>579</v>
      </c>
      <c r="C50" s="180" t="s">
        <v>809</v>
      </c>
      <c r="D50" s="168" t="s">
        <v>296</v>
      </c>
      <c r="E50" s="209"/>
      <c r="F50" s="164"/>
      <c r="G50" s="205">
        <f t="shared" si="1"/>
        <v>0</v>
      </c>
      <c r="H50" s="205">
        <f>IF(E50="Ikke relevant",0,2)</f>
        <v>2</v>
      </c>
      <c r="I50" s="57"/>
      <c r="J50" s="57" t="s">
        <v>137</v>
      </c>
    </row>
    <row r="51" spans="1:10" ht="22.9" customHeight="1">
      <c r="A51" s="180" t="s">
        <v>575</v>
      </c>
      <c r="B51" s="180" t="s">
        <v>499</v>
      </c>
      <c r="C51" s="180" t="s">
        <v>810</v>
      </c>
      <c r="D51" s="168" t="s">
        <v>294</v>
      </c>
      <c r="E51" s="209"/>
      <c r="F51" s="164"/>
      <c r="G51" s="205">
        <f t="shared" si="1"/>
        <v>0</v>
      </c>
      <c r="H51" s="205">
        <f>IF(E51="Ikke relevant",0,3)</f>
        <v>3</v>
      </c>
      <c r="I51" s="57"/>
      <c r="J51" s="57"/>
    </row>
    <row r="52" spans="1:10" ht="25.5" customHeight="1">
      <c r="A52" s="180" t="s">
        <v>576</v>
      </c>
      <c r="B52" s="180" t="s">
        <v>580</v>
      </c>
      <c r="C52" s="180" t="s">
        <v>811</v>
      </c>
      <c r="D52" s="168" t="s">
        <v>293</v>
      </c>
      <c r="E52" s="209"/>
      <c r="F52" s="164"/>
      <c r="G52" s="205">
        <f t="shared" si="1"/>
        <v>0</v>
      </c>
      <c r="H52" s="205">
        <f>IF(E52="Ikke relevant",0,5)</f>
        <v>5</v>
      </c>
      <c r="I52" s="57"/>
      <c r="J52" s="57" t="s">
        <v>137</v>
      </c>
    </row>
    <row r="53" spans="1:10" ht="16.899999999999999" customHeight="1">
      <c r="A53" s="180" t="s">
        <v>577</v>
      </c>
      <c r="B53" s="180" t="s">
        <v>581</v>
      </c>
      <c r="C53" s="180" t="s">
        <v>585</v>
      </c>
      <c r="D53" s="168" t="s">
        <v>294</v>
      </c>
      <c r="E53" s="209"/>
      <c r="F53" s="164"/>
      <c r="G53" s="205">
        <f t="shared" si="1"/>
        <v>0</v>
      </c>
      <c r="H53" s="205">
        <f t="shared" ref="H53:H54" si="3">IF(E53="Ikke relevant",0,3)</f>
        <v>3</v>
      </c>
      <c r="I53" s="57"/>
      <c r="J53" s="57" t="s">
        <v>137</v>
      </c>
    </row>
    <row r="54" spans="1:10" ht="30" customHeight="1">
      <c r="A54" s="180" t="s">
        <v>582</v>
      </c>
      <c r="B54" s="180" t="s">
        <v>583</v>
      </c>
      <c r="C54" s="180" t="s">
        <v>586</v>
      </c>
      <c r="D54" s="168" t="s">
        <v>294</v>
      </c>
      <c r="E54" s="209"/>
      <c r="F54" s="164"/>
      <c r="G54" s="205">
        <f t="shared" si="1"/>
        <v>0</v>
      </c>
      <c r="H54" s="205">
        <f t="shared" si="3"/>
        <v>3</v>
      </c>
      <c r="I54" s="57"/>
      <c r="J54" s="57" t="s">
        <v>137</v>
      </c>
    </row>
    <row r="55" spans="1:10" s="12" customFormat="1" ht="10.5">
      <c r="A55" s="160">
        <v>5</v>
      </c>
      <c r="B55" s="160" t="s">
        <v>306</v>
      </c>
      <c r="C55" s="160" t="s">
        <v>306</v>
      </c>
      <c r="D55" s="161" t="s">
        <v>55</v>
      </c>
      <c r="E55" s="195" t="s">
        <v>56</v>
      </c>
      <c r="F55" s="160" t="s">
        <v>57</v>
      </c>
      <c r="G55" s="202">
        <f>SUM(G69:G73)</f>
        <v>0</v>
      </c>
      <c r="H55" s="202">
        <f>SUM(H69:H73)</f>
        <v>13</v>
      </c>
      <c r="I55" s="159">
        <f>G55/H55</f>
        <v>0</v>
      </c>
      <c r="J55" s="158" t="s">
        <v>141</v>
      </c>
    </row>
    <row r="56" spans="1:10" ht="12" customHeight="1">
      <c r="A56" s="178" t="s">
        <v>170</v>
      </c>
      <c r="B56" s="178" t="s">
        <v>259</v>
      </c>
      <c r="C56" s="178" t="s">
        <v>812</v>
      </c>
      <c r="D56" s="179" t="s">
        <v>58</v>
      </c>
      <c r="E56" s="209"/>
      <c r="F56" s="166"/>
      <c r="G56" s="203"/>
      <c r="H56" s="203"/>
      <c r="I56" s="57"/>
      <c r="J56" s="57" t="s">
        <v>142</v>
      </c>
    </row>
    <row r="57" spans="1:10" ht="11.25" customHeight="1">
      <c r="A57" s="178" t="s">
        <v>171</v>
      </c>
      <c r="B57" s="178" t="s">
        <v>501</v>
      </c>
      <c r="C57" s="178" t="s">
        <v>596</v>
      </c>
      <c r="D57" s="179" t="s">
        <v>58</v>
      </c>
      <c r="E57" s="209"/>
      <c r="F57" s="166"/>
      <c r="G57" s="203"/>
      <c r="H57" s="203"/>
      <c r="I57" s="57"/>
      <c r="J57" s="57" t="s">
        <v>142</v>
      </c>
    </row>
    <row r="58" spans="1:10" ht="21">
      <c r="A58" s="178" t="s">
        <v>172</v>
      </c>
      <c r="B58" s="178" t="s">
        <v>592</v>
      </c>
      <c r="C58" s="178" t="s">
        <v>258</v>
      </c>
      <c r="D58" s="179" t="s">
        <v>58</v>
      </c>
      <c r="E58" s="209"/>
      <c r="F58" s="166"/>
      <c r="G58" s="203"/>
      <c r="H58" s="203"/>
      <c r="I58" s="57"/>
      <c r="J58" s="57" t="s">
        <v>142</v>
      </c>
    </row>
    <row r="59" spans="1:10" ht="24" customHeight="1">
      <c r="A59" s="178" t="s">
        <v>587</v>
      </c>
      <c r="B59" s="178" t="s">
        <v>591</v>
      </c>
      <c r="C59" s="178" t="s">
        <v>813</v>
      </c>
      <c r="D59" s="179" t="s">
        <v>58</v>
      </c>
      <c r="E59" s="209"/>
      <c r="F59" s="166"/>
      <c r="G59" s="203"/>
      <c r="H59" s="203"/>
      <c r="I59" s="57"/>
      <c r="J59" s="57"/>
    </row>
    <row r="60" spans="1:10" ht="26.45" customHeight="1">
      <c r="A60" s="178" t="s">
        <v>588</v>
      </c>
      <c r="B60" s="178" t="s">
        <v>264</v>
      </c>
      <c r="C60" s="178" t="s">
        <v>814</v>
      </c>
      <c r="D60" s="179" t="s">
        <v>58</v>
      </c>
      <c r="E60" s="209"/>
      <c r="F60" s="166"/>
      <c r="G60" s="203"/>
      <c r="H60" s="203"/>
      <c r="I60" s="57"/>
      <c r="J60" s="57" t="s">
        <v>142</v>
      </c>
    </row>
    <row r="61" spans="1:10" ht="15.75" customHeight="1">
      <c r="A61" s="178" t="s">
        <v>216</v>
      </c>
      <c r="B61" s="178" t="s">
        <v>261</v>
      </c>
      <c r="C61" s="178" t="s">
        <v>815</v>
      </c>
      <c r="D61" s="179" t="s">
        <v>58</v>
      </c>
      <c r="E61" s="209"/>
      <c r="F61" s="166"/>
      <c r="G61" s="203"/>
      <c r="H61" s="203"/>
      <c r="I61" s="57"/>
      <c r="J61" s="57" t="s">
        <v>142</v>
      </c>
    </row>
    <row r="62" spans="1:10" ht="16.149999999999999" customHeight="1">
      <c r="A62" s="178" t="s">
        <v>217</v>
      </c>
      <c r="B62" s="178" t="s">
        <v>593</v>
      </c>
      <c r="C62" s="178" t="s">
        <v>597</v>
      </c>
      <c r="D62" s="179" t="s">
        <v>58</v>
      </c>
      <c r="E62" s="209"/>
      <c r="F62" s="166"/>
      <c r="G62" s="203"/>
      <c r="H62" s="203"/>
      <c r="I62" s="57"/>
      <c r="J62" s="57" t="s">
        <v>142</v>
      </c>
    </row>
    <row r="63" spans="1:10" ht="42">
      <c r="A63" s="178" t="s">
        <v>218</v>
      </c>
      <c r="B63" s="178" t="s">
        <v>262</v>
      </c>
      <c r="C63" s="178" t="s">
        <v>816</v>
      </c>
      <c r="D63" s="179" t="s">
        <v>58</v>
      </c>
      <c r="E63" s="209"/>
      <c r="F63" s="166"/>
      <c r="G63" s="203"/>
      <c r="H63" s="203"/>
      <c r="I63" s="57"/>
      <c r="J63" s="57" t="s">
        <v>142</v>
      </c>
    </row>
    <row r="64" spans="1:10" ht="36" customHeight="1">
      <c r="A64" s="178" t="s">
        <v>219</v>
      </c>
      <c r="B64" s="178" t="s">
        <v>594</v>
      </c>
      <c r="C64" s="178" t="s">
        <v>598</v>
      </c>
      <c r="D64" s="179" t="s">
        <v>58</v>
      </c>
      <c r="E64" s="209"/>
      <c r="F64" s="166"/>
      <c r="G64" s="203"/>
      <c r="H64" s="203"/>
      <c r="I64" s="57"/>
      <c r="J64" s="57" t="s">
        <v>142</v>
      </c>
    </row>
    <row r="65" spans="1:10" ht="10.5">
      <c r="A65" s="182" t="s">
        <v>779</v>
      </c>
      <c r="B65" s="182" t="s">
        <v>781</v>
      </c>
      <c r="C65" s="182" t="s">
        <v>780</v>
      </c>
      <c r="D65" s="192" t="s">
        <v>55</v>
      </c>
      <c r="E65" s="249" t="str">
        <f>$E$55</f>
        <v>Ja/nej</v>
      </c>
      <c r="F65" s="182" t="str">
        <f>$F$55</f>
        <v>Evt. kommentarer</v>
      </c>
      <c r="G65" s="204"/>
      <c r="H65" s="204"/>
      <c r="I65" s="51"/>
      <c r="J65" s="51" t="s">
        <v>141</v>
      </c>
    </row>
    <row r="66" spans="1:10" ht="14.25" customHeight="1">
      <c r="A66" s="178" t="s">
        <v>589</v>
      </c>
      <c r="B66" s="178" t="s">
        <v>782</v>
      </c>
      <c r="C66" s="178" t="s">
        <v>599</v>
      </c>
      <c r="D66" s="179" t="s">
        <v>58</v>
      </c>
      <c r="E66" s="209"/>
      <c r="F66" s="166"/>
      <c r="G66" s="203"/>
      <c r="H66" s="203"/>
      <c r="I66" s="57"/>
      <c r="J66" s="57" t="s">
        <v>142</v>
      </c>
    </row>
    <row r="67" spans="1:10" ht="23.45" customHeight="1">
      <c r="A67" s="178" t="s">
        <v>590</v>
      </c>
      <c r="B67" s="178" t="s">
        <v>595</v>
      </c>
      <c r="C67" s="178" t="s">
        <v>600</v>
      </c>
      <c r="D67" s="179" t="s">
        <v>58</v>
      </c>
      <c r="E67" s="209"/>
      <c r="F67" s="166"/>
      <c r="G67" s="203"/>
      <c r="H67" s="203"/>
      <c r="I67" s="57"/>
      <c r="J67" s="57" t="s">
        <v>142</v>
      </c>
    </row>
    <row r="68" spans="1:10" ht="11.1" customHeight="1">
      <c r="A68" s="177">
        <v>5</v>
      </c>
      <c r="B68" s="177" t="s">
        <v>222</v>
      </c>
      <c r="C68" s="177" t="s">
        <v>222</v>
      </c>
      <c r="D68" s="181" t="s">
        <v>55</v>
      </c>
      <c r="E68" s="198" t="str">
        <f>$E$55</f>
        <v>Ja/nej</v>
      </c>
      <c r="F68" s="182" t="str">
        <f>$F$55</f>
        <v>Evt. kommentarer</v>
      </c>
      <c r="G68" s="204"/>
      <c r="H68" s="204"/>
      <c r="I68" s="51"/>
      <c r="J68" s="51" t="s">
        <v>141</v>
      </c>
    </row>
    <row r="69" spans="1:10" ht="24" customHeight="1">
      <c r="A69" s="180" t="s">
        <v>173</v>
      </c>
      <c r="B69" s="180" t="s">
        <v>263</v>
      </c>
      <c r="C69" s="180" t="s">
        <v>817</v>
      </c>
      <c r="D69" s="168" t="s">
        <v>296</v>
      </c>
      <c r="E69" s="209"/>
      <c r="F69" s="166"/>
      <c r="G69" s="205">
        <f>IF(E69="Ja",H69,0)</f>
        <v>0</v>
      </c>
      <c r="H69" s="205">
        <f>IF(E69="Ikke relevant",0,2)</f>
        <v>2</v>
      </c>
      <c r="I69" s="57"/>
      <c r="J69" s="57" t="s">
        <v>137</v>
      </c>
    </row>
    <row r="70" spans="1:10" ht="23.45" customHeight="1">
      <c r="A70" s="180" t="s">
        <v>174</v>
      </c>
      <c r="B70" s="180" t="s">
        <v>260</v>
      </c>
      <c r="C70" s="180" t="s">
        <v>298</v>
      </c>
      <c r="D70" s="168" t="s">
        <v>294</v>
      </c>
      <c r="E70" s="209"/>
      <c r="F70" s="166"/>
      <c r="G70" s="205">
        <f>IF(E70="Ja",H70,0)</f>
        <v>0</v>
      </c>
      <c r="H70" s="205">
        <f>IF(E70="Ikke relevant",0,3)</f>
        <v>3</v>
      </c>
      <c r="I70" s="57"/>
      <c r="J70" s="57" t="s">
        <v>137</v>
      </c>
    </row>
    <row r="71" spans="1:10" ht="22.15" customHeight="1">
      <c r="A71" s="180" t="s">
        <v>143</v>
      </c>
      <c r="B71" s="180" t="s">
        <v>264</v>
      </c>
      <c r="C71" s="180" t="s">
        <v>818</v>
      </c>
      <c r="D71" s="168" t="s">
        <v>296</v>
      </c>
      <c r="E71" s="209"/>
      <c r="F71" s="166"/>
      <c r="G71" s="205">
        <f>IF(E71="Ja",H71,0)</f>
        <v>0</v>
      </c>
      <c r="H71" s="205">
        <f t="shared" ref="H71:H72" si="4">IF(E71="Ikke relevant",0,2)</f>
        <v>2</v>
      </c>
      <c r="I71" s="57"/>
      <c r="J71" s="57" t="s">
        <v>137</v>
      </c>
    </row>
    <row r="72" spans="1:10" ht="23.45" customHeight="1">
      <c r="A72" s="180" t="s">
        <v>144</v>
      </c>
      <c r="B72" s="180" t="s">
        <v>265</v>
      </c>
      <c r="C72" s="180" t="s">
        <v>502</v>
      </c>
      <c r="D72" s="168" t="s">
        <v>296</v>
      </c>
      <c r="E72" s="209"/>
      <c r="F72" s="166"/>
      <c r="G72" s="205">
        <f>IF(E72="Ja",H72,0)</f>
        <v>0</v>
      </c>
      <c r="H72" s="205">
        <f t="shared" si="4"/>
        <v>2</v>
      </c>
      <c r="I72" s="57"/>
      <c r="J72" s="57" t="s">
        <v>137</v>
      </c>
    </row>
    <row r="73" spans="1:10" ht="24" customHeight="1">
      <c r="A73" s="180" t="s">
        <v>601</v>
      </c>
      <c r="B73" s="180" t="s">
        <v>602</v>
      </c>
      <c r="C73" s="180" t="s">
        <v>819</v>
      </c>
      <c r="D73" s="168" t="s">
        <v>295</v>
      </c>
      <c r="E73" s="209"/>
      <c r="F73" s="166"/>
      <c r="G73" s="205">
        <f>IF(E73="Ja",H73,0)</f>
        <v>0</v>
      </c>
      <c r="H73" s="205">
        <f>IF(E73="Ikke relevant",0,4)</f>
        <v>4</v>
      </c>
      <c r="I73" s="57"/>
      <c r="J73" s="57" t="s">
        <v>137</v>
      </c>
    </row>
    <row r="74" spans="1:10" s="12" customFormat="1" ht="10.5">
      <c r="A74" s="160">
        <v>6</v>
      </c>
      <c r="B74" s="160" t="s">
        <v>62</v>
      </c>
      <c r="C74" s="160" t="s">
        <v>62</v>
      </c>
      <c r="D74" s="161" t="s">
        <v>55</v>
      </c>
      <c r="E74" s="195" t="s">
        <v>56</v>
      </c>
      <c r="F74" s="160" t="s">
        <v>57</v>
      </c>
      <c r="G74" s="202">
        <f>SUM(G89:G97)</f>
        <v>0</v>
      </c>
      <c r="H74" s="202">
        <f>SUM(H89:H97)</f>
        <v>34</v>
      </c>
      <c r="I74" s="159">
        <f>G74/H74</f>
        <v>0</v>
      </c>
      <c r="J74" s="158" t="s">
        <v>141</v>
      </c>
    </row>
    <row r="75" spans="1:10" ht="25.5" customHeight="1">
      <c r="A75" s="180" t="s">
        <v>145</v>
      </c>
      <c r="B75" s="180" t="s">
        <v>503</v>
      </c>
      <c r="C75" s="180" t="s">
        <v>820</v>
      </c>
      <c r="D75" s="183" t="s">
        <v>58</v>
      </c>
      <c r="E75" s="209"/>
      <c r="F75" s="166"/>
      <c r="G75" s="203"/>
      <c r="H75" s="203"/>
      <c r="I75" s="57"/>
      <c r="J75" s="57" t="s">
        <v>142</v>
      </c>
    </row>
    <row r="76" spans="1:10" ht="22.9" customHeight="1">
      <c r="A76" s="180" t="s">
        <v>603</v>
      </c>
      <c r="B76" s="180" t="s">
        <v>266</v>
      </c>
      <c r="C76" s="165" t="s">
        <v>821</v>
      </c>
      <c r="D76" s="183" t="s">
        <v>58</v>
      </c>
      <c r="E76" s="209"/>
      <c r="F76" s="166"/>
      <c r="G76" s="203"/>
      <c r="H76" s="203"/>
      <c r="I76" s="57"/>
      <c r="J76" s="57" t="s">
        <v>142</v>
      </c>
    </row>
    <row r="77" spans="1:10" ht="24" customHeight="1">
      <c r="A77" s="180" t="s">
        <v>604</v>
      </c>
      <c r="B77" s="180" t="s">
        <v>613</v>
      </c>
      <c r="C77" s="180" t="s">
        <v>822</v>
      </c>
      <c r="D77" s="183" t="s">
        <v>58</v>
      </c>
      <c r="E77" s="209"/>
      <c r="F77" s="166"/>
      <c r="G77" s="203"/>
      <c r="H77" s="203"/>
      <c r="I77" s="57"/>
      <c r="J77" s="57" t="s">
        <v>142</v>
      </c>
    </row>
    <row r="78" spans="1:10" ht="22.15" customHeight="1">
      <c r="A78" s="180" t="s">
        <v>605</v>
      </c>
      <c r="B78" s="180" t="s">
        <v>267</v>
      </c>
      <c r="C78" s="180" t="s">
        <v>823</v>
      </c>
      <c r="D78" s="180" t="s">
        <v>58</v>
      </c>
      <c r="E78" s="209"/>
      <c r="F78" s="166"/>
      <c r="G78" s="203"/>
      <c r="H78" s="203"/>
      <c r="I78" s="57"/>
      <c r="J78" s="57" t="s">
        <v>142</v>
      </c>
    </row>
    <row r="79" spans="1:10" ht="63.75" customHeight="1">
      <c r="A79" s="180" t="s">
        <v>606</v>
      </c>
      <c r="B79" s="180" t="s">
        <v>614</v>
      </c>
      <c r="C79" s="180" t="s">
        <v>777</v>
      </c>
      <c r="D79" s="183" t="s">
        <v>58</v>
      </c>
      <c r="E79" s="209"/>
      <c r="F79" s="166"/>
      <c r="G79" s="203"/>
      <c r="H79" s="203"/>
      <c r="I79" s="57"/>
      <c r="J79" s="57" t="s">
        <v>142</v>
      </c>
    </row>
    <row r="80" spans="1:10" ht="26.25" customHeight="1">
      <c r="A80" s="180" t="s">
        <v>607</v>
      </c>
      <c r="B80" s="180" t="s">
        <v>615</v>
      </c>
      <c r="C80" s="180" t="s">
        <v>824</v>
      </c>
      <c r="D80" s="183" t="s">
        <v>58</v>
      </c>
      <c r="E80" s="209"/>
      <c r="F80" s="166"/>
      <c r="G80" s="203"/>
      <c r="H80" s="203"/>
      <c r="I80" s="57"/>
      <c r="J80" s="57" t="s">
        <v>142</v>
      </c>
    </row>
    <row r="81" spans="1:10" ht="34.5" customHeight="1">
      <c r="A81" s="180" t="s">
        <v>220</v>
      </c>
      <c r="B81" s="180" t="s">
        <v>616</v>
      </c>
      <c r="C81" s="180" t="s">
        <v>825</v>
      </c>
      <c r="D81" s="183" t="s">
        <v>58</v>
      </c>
      <c r="E81" s="209"/>
      <c r="F81" s="166"/>
      <c r="G81" s="203"/>
      <c r="H81" s="203"/>
      <c r="I81" s="57"/>
      <c r="J81" s="57" t="s">
        <v>142</v>
      </c>
    </row>
    <row r="82" spans="1:10" ht="27" customHeight="1">
      <c r="A82" s="180" t="s">
        <v>608</v>
      </c>
      <c r="B82" s="180" t="s">
        <v>617</v>
      </c>
      <c r="C82" s="180" t="s">
        <v>826</v>
      </c>
      <c r="D82" s="183" t="s">
        <v>58</v>
      </c>
      <c r="E82" s="209"/>
      <c r="F82" s="166"/>
      <c r="G82" s="203"/>
      <c r="H82" s="203"/>
      <c r="I82" s="57"/>
      <c r="J82" s="57" t="s">
        <v>142</v>
      </c>
    </row>
    <row r="83" spans="1:10" ht="21">
      <c r="A83" s="180" t="s">
        <v>609</v>
      </c>
      <c r="B83" s="180" t="s">
        <v>618</v>
      </c>
      <c r="C83" s="180" t="s">
        <v>623</v>
      </c>
      <c r="D83" s="183" t="s">
        <v>58</v>
      </c>
      <c r="E83" s="209"/>
      <c r="F83" s="166"/>
      <c r="G83" s="203"/>
      <c r="H83" s="203"/>
      <c r="I83" s="57"/>
      <c r="J83" s="57" t="s">
        <v>142</v>
      </c>
    </row>
    <row r="84" spans="1:10" ht="12" customHeight="1">
      <c r="A84" s="180" t="s">
        <v>221</v>
      </c>
      <c r="B84" s="180" t="s">
        <v>619</v>
      </c>
      <c r="C84" s="180" t="s">
        <v>827</v>
      </c>
      <c r="D84" s="183" t="s">
        <v>58</v>
      </c>
      <c r="E84" s="209"/>
      <c r="F84" s="166"/>
      <c r="G84" s="203"/>
      <c r="H84" s="203"/>
      <c r="I84" s="57"/>
      <c r="J84" s="57" t="s">
        <v>142</v>
      </c>
    </row>
    <row r="85" spans="1:10" ht="15" customHeight="1">
      <c r="A85" s="180" t="s">
        <v>610</v>
      </c>
      <c r="B85" s="180" t="s">
        <v>620</v>
      </c>
      <c r="C85" s="180" t="s">
        <v>828</v>
      </c>
      <c r="D85" s="183" t="s">
        <v>58</v>
      </c>
      <c r="E85" s="209"/>
      <c r="F85" s="166"/>
      <c r="G85" s="203"/>
      <c r="H85" s="203"/>
      <c r="I85" s="57"/>
      <c r="J85" s="57" t="s">
        <v>142</v>
      </c>
    </row>
    <row r="86" spans="1:10" ht="24" customHeight="1">
      <c r="A86" s="180" t="s">
        <v>611</v>
      </c>
      <c r="B86" s="180" t="s">
        <v>621</v>
      </c>
      <c r="C86" s="180" t="s">
        <v>829</v>
      </c>
      <c r="D86" s="183" t="s">
        <v>58</v>
      </c>
      <c r="E86" s="209"/>
      <c r="F86" s="166"/>
      <c r="G86" s="203"/>
      <c r="H86" s="203"/>
      <c r="I86" s="57"/>
      <c r="J86" s="57" t="s">
        <v>142</v>
      </c>
    </row>
    <row r="87" spans="1:10" ht="15" customHeight="1">
      <c r="A87" s="180" t="s">
        <v>612</v>
      </c>
      <c r="B87" s="180" t="s">
        <v>622</v>
      </c>
      <c r="C87" s="180" t="s">
        <v>830</v>
      </c>
      <c r="D87" s="183" t="s">
        <v>58</v>
      </c>
      <c r="E87" s="209"/>
      <c r="F87" s="166"/>
      <c r="G87" s="203"/>
      <c r="H87" s="203"/>
      <c r="I87" s="57"/>
      <c r="J87" s="57" t="s">
        <v>142</v>
      </c>
    </row>
    <row r="88" spans="1:10" ht="10.5">
      <c r="A88" s="174">
        <v>6</v>
      </c>
      <c r="B88" s="174" t="s">
        <v>222</v>
      </c>
      <c r="C88" s="174" t="s">
        <v>222</v>
      </c>
      <c r="D88" s="174" t="str">
        <f>$D$74</f>
        <v>Type</v>
      </c>
      <c r="E88" s="198" t="str">
        <f>$E$74</f>
        <v>Ja/nej</v>
      </c>
      <c r="F88" s="177" t="str">
        <f>$F$74</f>
        <v>Evt. kommentarer</v>
      </c>
      <c r="G88" s="204"/>
      <c r="H88" s="204"/>
      <c r="I88" s="51"/>
      <c r="J88" s="51" t="s">
        <v>141</v>
      </c>
    </row>
    <row r="89" spans="1:10" ht="16.5" customHeight="1">
      <c r="A89" s="180" t="s">
        <v>175</v>
      </c>
      <c r="B89" s="180" t="s">
        <v>299</v>
      </c>
      <c r="C89" s="180" t="s">
        <v>831</v>
      </c>
      <c r="D89" s="168" t="s">
        <v>293</v>
      </c>
      <c r="E89" s="209"/>
      <c r="F89" s="166"/>
      <c r="G89" s="205">
        <f t="shared" ref="G89:G97" si="5">IF(E89="Ja",H89,0)</f>
        <v>0</v>
      </c>
      <c r="H89" s="205">
        <f>IF(E89="Ikke relevant",0,5)</f>
        <v>5</v>
      </c>
      <c r="I89" s="57"/>
      <c r="J89" s="57" t="s">
        <v>137</v>
      </c>
    </row>
    <row r="90" spans="1:10" ht="13.15" customHeight="1">
      <c r="A90" s="180" t="s">
        <v>176</v>
      </c>
      <c r="B90" s="180" t="s">
        <v>629</v>
      </c>
      <c r="C90" s="180" t="s">
        <v>832</v>
      </c>
      <c r="D90" s="168" t="s">
        <v>293</v>
      </c>
      <c r="E90" s="209"/>
      <c r="F90" s="166"/>
      <c r="G90" s="205">
        <f t="shared" si="5"/>
        <v>0</v>
      </c>
      <c r="H90" s="205">
        <f>IF(E90="Ikke relevant",0,5)</f>
        <v>5</v>
      </c>
      <c r="I90" s="57"/>
      <c r="J90" s="57" t="s">
        <v>137</v>
      </c>
    </row>
    <row r="91" spans="1:10" ht="13.15" customHeight="1">
      <c r="A91" s="180" t="s">
        <v>177</v>
      </c>
      <c r="B91" s="180" t="s">
        <v>300</v>
      </c>
      <c r="C91" s="180" t="s">
        <v>833</v>
      </c>
      <c r="D91" s="168" t="s">
        <v>296</v>
      </c>
      <c r="E91" s="209"/>
      <c r="F91" s="166"/>
      <c r="G91" s="205">
        <f t="shared" si="5"/>
        <v>0</v>
      </c>
      <c r="H91" s="205">
        <f>IF(E91="Ikke relevant",0,2)</f>
        <v>2</v>
      </c>
      <c r="I91" s="57"/>
      <c r="J91" s="57" t="s">
        <v>137</v>
      </c>
    </row>
    <row r="92" spans="1:10" ht="12.6" customHeight="1">
      <c r="A92" s="180" t="s">
        <v>624</v>
      </c>
      <c r="B92" s="180" t="s">
        <v>630</v>
      </c>
      <c r="C92" s="180" t="s">
        <v>834</v>
      </c>
      <c r="D92" s="168" t="s">
        <v>294</v>
      </c>
      <c r="E92" s="209"/>
      <c r="F92" s="166"/>
      <c r="G92" s="205">
        <f t="shared" si="5"/>
        <v>0</v>
      </c>
      <c r="H92" s="205">
        <f>IF(E92="Ikke relevant",0,4)</f>
        <v>4</v>
      </c>
      <c r="I92" s="57"/>
      <c r="J92" s="57" t="s">
        <v>137</v>
      </c>
    </row>
    <row r="93" spans="1:10" ht="25.5" customHeight="1">
      <c r="A93" s="180" t="s">
        <v>625</v>
      </c>
      <c r="B93" s="180" t="s">
        <v>631</v>
      </c>
      <c r="C93" s="180" t="s">
        <v>835</v>
      </c>
      <c r="D93" s="168" t="s">
        <v>294</v>
      </c>
      <c r="E93" s="209"/>
      <c r="F93" s="166"/>
      <c r="G93" s="205">
        <f t="shared" si="5"/>
        <v>0</v>
      </c>
      <c r="H93" s="205">
        <f t="shared" ref="H93:H94" si="6">IF(E93="Ikke relevant",0,3)</f>
        <v>3</v>
      </c>
      <c r="I93" s="57"/>
      <c r="J93" s="57" t="s">
        <v>137</v>
      </c>
    </row>
    <row r="94" spans="1:10" ht="15" customHeight="1">
      <c r="A94" s="180" t="s">
        <v>506</v>
      </c>
      <c r="B94" s="180" t="s">
        <v>504</v>
      </c>
      <c r="C94" s="180" t="s">
        <v>505</v>
      </c>
      <c r="D94" s="168" t="s">
        <v>635</v>
      </c>
      <c r="E94" s="209"/>
      <c r="F94" s="166"/>
      <c r="G94" s="205">
        <f t="shared" si="5"/>
        <v>0</v>
      </c>
      <c r="H94" s="205">
        <f t="shared" si="6"/>
        <v>3</v>
      </c>
      <c r="I94" s="57"/>
      <c r="J94" s="57" t="s">
        <v>137</v>
      </c>
    </row>
    <row r="95" spans="1:10" ht="25.15" customHeight="1">
      <c r="A95" s="180" t="s">
        <v>626</v>
      </c>
      <c r="B95" s="180" t="s">
        <v>632</v>
      </c>
      <c r="C95" s="180" t="s">
        <v>836</v>
      </c>
      <c r="D95" s="168" t="s">
        <v>293</v>
      </c>
      <c r="E95" s="209"/>
      <c r="F95" s="166"/>
      <c r="G95" s="205">
        <f t="shared" si="5"/>
        <v>0</v>
      </c>
      <c r="H95" s="205">
        <f>IF(E95="Ikke relevant",0,5)</f>
        <v>5</v>
      </c>
      <c r="I95" s="57"/>
      <c r="J95" s="57" t="s">
        <v>137</v>
      </c>
    </row>
    <row r="96" spans="1:10" ht="12.6" customHeight="1">
      <c r="A96" s="180" t="s">
        <v>627</v>
      </c>
      <c r="B96" s="180" t="s">
        <v>633</v>
      </c>
      <c r="C96" s="180" t="s">
        <v>837</v>
      </c>
      <c r="D96" s="168" t="s">
        <v>295</v>
      </c>
      <c r="E96" s="209"/>
      <c r="F96" s="166"/>
      <c r="G96" s="205">
        <f t="shared" si="5"/>
        <v>0</v>
      </c>
      <c r="H96" s="205">
        <f>IF(E96="Ikke relevant",0,4)</f>
        <v>4</v>
      </c>
      <c r="I96" s="57"/>
      <c r="J96" s="57" t="s">
        <v>137</v>
      </c>
    </row>
    <row r="97" spans="1:10" ht="24" customHeight="1">
      <c r="A97" s="180" t="s">
        <v>628</v>
      </c>
      <c r="B97" s="180" t="s">
        <v>634</v>
      </c>
      <c r="C97" s="180" t="s">
        <v>838</v>
      </c>
      <c r="D97" s="168" t="s">
        <v>294</v>
      </c>
      <c r="E97" s="209"/>
      <c r="F97" s="166"/>
      <c r="G97" s="205">
        <f t="shared" si="5"/>
        <v>0</v>
      </c>
      <c r="H97" s="205">
        <f>IF(E97="Ikke relevant",0,3)</f>
        <v>3</v>
      </c>
      <c r="I97" s="57"/>
      <c r="J97" s="57" t="s">
        <v>137</v>
      </c>
    </row>
    <row r="98" spans="1:10" ht="10.5">
      <c r="A98" s="160">
        <v>7</v>
      </c>
      <c r="B98" s="160" t="s">
        <v>63</v>
      </c>
      <c r="C98" s="160" t="s">
        <v>63</v>
      </c>
      <c r="D98" s="161" t="s">
        <v>55</v>
      </c>
      <c r="E98" s="195" t="s">
        <v>56</v>
      </c>
      <c r="F98" s="160" t="s">
        <v>57</v>
      </c>
      <c r="G98" s="202">
        <f>SUM(G112:G124)</f>
        <v>0</v>
      </c>
      <c r="H98" s="202">
        <f>SUM(H112:H124)</f>
        <v>50</v>
      </c>
      <c r="I98" s="159">
        <f>G98/H98</f>
        <v>0</v>
      </c>
      <c r="J98" s="158" t="s">
        <v>141</v>
      </c>
    </row>
    <row r="99" spans="1:10" s="12" customFormat="1" ht="23.25" customHeight="1">
      <c r="A99" s="162" t="s">
        <v>178</v>
      </c>
      <c r="B99" s="162" t="s">
        <v>510</v>
      </c>
      <c r="C99" s="162" t="s">
        <v>839</v>
      </c>
      <c r="D99" s="162" t="s">
        <v>58</v>
      </c>
      <c r="E99" s="209"/>
      <c r="F99" s="166"/>
      <c r="G99" s="203"/>
      <c r="H99" s="203"/>
      <c r="I99" s="57"/>
      <c r="J99" s="57" t="s">
        <v>142</v>
      </c>
    </row>
    <row r="100" spans="1:10" ht="25.15" customHeight="1">
      <c r="A100" s="162" t="s">
        <v>223</v>
      </c>
      <c r="B100" s="162" t="s">
        <v>271</v>
      </c>
      <c r="C100" s="165" t="s">
        <v>840</v>
      </c>
      <c r="D100" s="162" t="str">
        <f>$D$99</f>
        <v>Obligatorisk</v>
      </c>
      <c r="E100" s="209"/>
      <c r="F100" s="166"/>
      <c r="G100" s="203"/>
      <c r="H100" s="203"/>
      <c r="I100" s="57"/>
      <c r="J100" s="57" t="s">
        <v>142</v>
      </c>
    </row>
    <row r="101" spans="1:10" ht="46.9" customHeight="1">
      <c r="A101" s="162" t="s">
        <v>224</v>
      </c>
      <c r="B101" s="162" t="s">
        <v>270</v>
      </c>
      <c r="C101" s="162" t="s">
        <v>515</v>
      </c>
      <c r="D101" s="163" t="s">
        <v>58</v>
      </c>
      <c r="E101" s="209"/>
      <c r="F101" s="166"/>
      <c r="G101" s="203"/>
      <c r="H101" s="203"/>
      <c r="I101" s="57"/>
      <c r="J101" s="57" t="s">
        <v>142</v>
      </c>
    </row>
    <row r="102" spans="1:10" ht="22.5" customHeight="1">
      <c r="A102" s="162" t="s">
        <v>225</v>
      </c>
      <c r="B102" s="162" t="s">
        <v>516</v>
      </c>
      <c r="C102" s="162" t="s">
        <v>841</v>
      </c>
      <c r="D102" s="163" t="str">
        <f>$D$99</f>
        <v>Obligatorisk</v>
      </c>
      <c r="E102" s="209"/>
      <c r="F102" s="166"/>
      <c r="G102" s="203"/>
      <c r="H102" s="203"/>
      <c r="I102" s="57"/>
      <c r="J102" s="57" t="s">
        <v>142</v>
      </c>
    </row>
    <row r="103" spans="1:10" ht="26.25" customHeight="1">
      <c r="A103" s="162" t="s">
        <v>507</v>
      </c>
      <c r="B103" s="162" t="s">
        <v>269</v>
      </c>
      <c r="C103" s="162" t="s">
        <v>842</v>
      </c>
      <c r="D103" s="163" t="str">
        <f>$D$99</f>
        <v>Obligatorisk</v>
      </c>
      <c r="E103" s="209"/>
      <c r="F103" s="184"/>
      <c r="G103" s="203"/>
      <c r="H103" s="203"/>
      <c r="I103" s="57"/>
      <c r="J103" s="57" t="s">
        <v>142</v>
      </c>
    </row>
    <row r="104" spans="1:10" ht="24" customHeight="1">
      <c r="A104" s="162" t="s">
        <v>179</v>
      </c>
      <c r="B104" s="162" t="s">
        <v>272</v>
      </c>
      <c r="C104" s="162" t="s">
        <v>843</v>
      </c>
      <c r="D104" s="163" t="s">
        <v>58</v>
      </c>
      <c r="E104" s="209"/>
      <c r="F104" s="184"/>
      <c r="G104" s="203"/>
      <c r="H104" s="203"/>
      <c r="I104" s="57"/>
      <c r="J104" s="57" t="s">
        <v>142</v>
      </c>
    </row>
    <row r="105" spans="1:10" ht="24" customHeight="1">
      <c r="A105" s="162" t="s">
        <v>226</v>
      </c>
      <c r="B105" s="162" t="s">
        <v>511</v>
      </c>
      <c r="C105" s="165" t="s">
        <v>844</v>
      </c>
      <c r="D105" s="163" t="s">
        <v>58</v>
      </c>
      <c r="E105" s="209"/>
      <c r="F105" s="166"/>
      <c r="G105" s="203"/>
      <c r="H105" s="203"/>
      <c r="I105" s="57"/>
      <c r="J105" s="57" t="s">
        <v>142</v>
      </c>
    </row>
    <row r="106" spans="1:10" ht="13.9" customHeight="1">
      <c r="A106" s="162" t="s">
        <v>227</v>
      </c>
      <c r="B106" s="162" t="s">
        <v>512</v>
      </c>
      <c r="C106" s="165" t="s">
        <v>517</v>
      </c>
      <c r="D106" s="163" t="s">
        <v>58</v>
      </c>
      <c r="E106" s="209"/>
      <c r="F106" s="166"/>
      <c r="G106" s="203"/>
      <c r="H106" s="203"/>
      <c r="I106" s="57"/>
      <c r="J106" s="57" t="s">
        <v>142</v>
      </c>
    </row>
    <row r="107" spans="1:10" ht="22.15" customHeight="1">
      <c r="A107" s="162" t="s">
        <v>509</v>
      </c>
      <c r="B107" s="162" t="s">
        <v>513</v>
      </c>
      <c r="C107" s="165" t="s">
        <v>518</v>
      </c>
      <c r="D107" s="163" t="s">
        <v>58</v>
      </c>
      <c r="E107" s="209"/>
      <c r="F107" s="166"/>
      <c r="G107" s="203"/>
      <c r="H107" s="203"/>
      <c r="I107" s="57"/>
      <c r="J107" s="57" t="s">
        <v>142</v>
      </c>
    </row>
    <row r="108" spans="1:10" ht="22.9" customHeight="1">
      <c r="A108" s="162" t="s">
        <v>508</v>
      </c>
      <c r="B108" s="162" t="s">
        <v>514</v>
      </c>
      <c r="C108" s="162" t="s">
        <v>845</v>
      </c>
      <c r="D108" s="163" t="str">
        <f>$D$99</f>
        <v>Obligatorisk</v>
      </c>
      <c r="E108" s="209"/>
      <c r="F108" s="166"/>
      <c r="G108" s="203"/>
      <c r="H108" s="203"/>
      <c r="I108" s="57"/>
      <c r="J108" s="57" t="s">
        <v>142</v>
      </c>
    </row>
    <row r="109" spans="1:10" ht="25.15" customHeight="1">
      <c r="A109" s="162" t="s">
        <v>636</v>
      </c>
      <c r="B109" s="162" t="s">
        <v>638</v>
      </c>
      <c r="C109" s="162" t="s">
        <v>846</v>
      </c>
      <c r="D109" s="163" t="str">
        <f>$D$99</f>
        <v>Obligatorisk</v>
      </c>
      <c r="E109" s="209"/>
      <c r="F109" s="166"/>
      <c r="G109" s="203"/>
      <c r="H109" s="203"/>
      <c r="I109" s="57"/>
      <c r="J109" s="57" t="s">
        <v>142</v>
      </c>
    </row>
    <row r="110" spans="1:10" ht="25.9" customHeight="1">
      <c r="A110" s="162" t="s">
        <v>637</v>
      </c>
      <c r="B110" s="162" t="s">
        <v>639</v>
      </c>
      <c r="C110" s="162" t="s">
        <v>847</v>
      </c>
      <c r="D110" s="163" t="str">
        <f>$D$99</f>
        <v>Obligatorisk</v>
      </c>
      <c r="E110" s="209"/>
      <c r="F110" s="166"/>
      <c r="G110" s="203"/>
      <c r="H110" s="203"/>
      <c r="I110" s="57"/>
      <c r="J110" s="57" t="s">
        <v>142</v>
      </c>
    </row>
    <row r="111" spans="1:10" ht="10.5">
      <c r="A111" s="174">
        <v>7</v>
      </c>
      <c r="B111" s="174" t="s">
        <v>208</v>
      </c>
      <c r="C111" s="174" t="s">
        <v>63</v>
      </c>
      <c r="D111" s="174" t="s">
        <v>55</v>
      </c>
      <c r="E111" s="198" t="s">
        <v>56</v>
      </c>
      <c r="F111" s="177" t="s">
        <v>57</v>
      </c>
      <c r="G111" s="204"/>
      <c r="H111" s="204"/>
      <c r="I111" s="51"/>
      <c r="J111" s="51" t="s">
        <v>141</v>
      </c>
    </row>
    <row r="112" spans="1:10" ht="10.9" customHeight="1">
      <c r="A112" s="162" t="s">
        <v>641</v>
      </c>
      <c r="B112" s="162" t="s">
        <v>273</v>
      </c>
      <c r="C112" s="162" t="s">
        <v>805</v>
      </c>
      <c r="D112" s="168" t="s">
        <v>294</v>
      </c>
      <c r="E112" s="209"/>
      <c r="F112" s="166"/>
      <c r="G112" s="205">
        <f t="shared" ref="G112:G124" si="7">IF(E112="Ja",H112,0)</f>
        <v>0</v>
      </c>
      <c r="H112" s="205">
        <f>IF(E112="Ikke relevant",0,5)</f>
        <v>5</v>
      </c>
      <c r="I112" s="57"/>
      <c r="J112" s="57" t="s">
        <v>137</v>
      </c>
    </row>
    <row r="113" spans="1:10" ht="26.45" customHeight="1">
      <c r="A113" s="167" t="s">
        <v>642</v>
      </c>
      <c r="B113" s="167" t="s">
        <v>406</v>
      </c>
      <c r="C113" s="167" t="s">
        <v>640</v>
      </c>
      <c r="D113" s="168" t="s">
        <v>294</v>
      </c>
      <c r="E113" s="209"/>
      <c r="F113" s="166"/>
      <c r="G113" s="205">
        <f t="shared" si="7"/>
        <v>0</v>
      </c>
      <c r="H113" s="205">
        <f>IF(E113="Ikke relevant",0,3)</f>
        <v>3</v>
      </c>
      <c r="I113" s="57"/>
      <c r="J113" s="57" t="s">
        <v>137</v>
      </c>
    </row>
    <row r="114" spans="1:10" ht="15.6" customHeight="1">
      <c r="A114" s="162" t="s">
        <v>180</v>
      </c>
      <c r="B114" s="162" t="s">
        <v>645</v>
      </c>
      <c r="C114" s="162" t="s">
        <v>848</v>
      </c>
      <c r="D114" s="168" t="s">
        <v>296</v>
      </c>
      <c r="E114" s="209"/>
      <c r="F114" s="166"/>
      <c r="G114" s="205">
        <f t="shared" si="7"/>
        <v>0</v>
      </c>
      <c r="H114" s="205">
        <f>IF(E114="Ikke relevant",0,2)</f>
        <v>2</v>
      </c>
      <c r="I114" s="57"/>
      <c r="J114" s="57" t="s">
        <v>137</v>
      </c>
    </row>
    <row r="115" spans="1:10" ht="13.15" customHeight="1">
      <c r="A115" s="162" t="s">
        <v>146</v>
      </c>
      <c r="B115" s="162" t="s">
        <v>255</v>
      </c>
      <c r="C115" s="162" t="s">
        <v>849</v>
      </c>
      <c r="D115" s="168" t="s">
        <v>294</v>
      </c>
      <c r="E115" s="209"/>
      <c r="F115" s="166"/>
      <c r="G115" s="205">
        <f t="shared" si="7"/>
        <v>0</v>
      </c>
      <c r="H115" s="205">
        <f>IF(E115="Ikke relevant",0,3)</f>
        <v>3</v>
      </c>
      <c r="I115" s="57"/>
      <c r="J115" s="57" t="s">
        <v>137</v>
      </c>
    </row>
    <row r="116" spans="1:10" ht="12" customHeight="1">
      <c r="A116" s="162" t="s">
        <v>147</v>
      </c>
      <c r="B116" s="162" t="s">
        <v>646</v>
      </c>
      <c r="C116" s="162" t="s">
        <v>850</v>
      </c>
      <c r="D116" s="168" t="s">
        <v>293</v>
      </c>
      <c r="E116" s="209"/>
      <c r="F116" s="166"/>
      <c r="G116" s="205">
        <f t="shared" si="7"/>
        <v>0</v>
      </c>
      <c r="H116" s="205">
        <f>IF(E116="Ikke relevant",0,5)</f>
        <v>5</v>
      </c>
      <c r="I116" s="57"/>
      <c r="J116" s="57" t="s">
        <v>137</v>
      </c>
    </row>
    <row r="117" spans="1:10" ht="19.5" customHeight="1">
      <c r="A117" s="162" t="s">
        <v>148</v>
      </c>
      <c r="B117" s="162" t="s">
        <v>647</v>
      </c>
      <c r="C117" s="162" t="s">
        <v>851</v>
      </c>
      <c r="D117" s="168" t="s">
        <v>294</v>
      </c>
      <c r="E117" s="209"/>
      <c r="F117" s="166"/>
      <c r="G117" s="205">
        <f t="shared" si="7"/>
        <v>0</v>
      </c>
      <c r="H117" s="205">
        <f>IF(E117="Ikke relevant",0,3)</f>
        <v>3</v>
      </c>
      <c r="I117" s="57"/>
      <c r="J117" s="57" t="s">
        <v>137</v>
      </c>
    </row>
    <row r="118" spans="1:10" ht="12" customHeight="1">
      <c r="A118" s="162" t="s">
        <v>149</v>
      </c>
      <c r="B118" s="162" t="s">
        <v>648</v>
      </c>
      <c r="C118" s="162" t="s">
        <v>852</v>
      </c>
      <c r="D118" s="168" t="s">
        <v>295</v>
      </c>
      <c r="E118" s="209"/>
      <c r="F118" s="166"/>
      <c r="G118" s="205">
        <f t="shared" si="7"/>
        <v>0</v>
      </c>
      <c r="H118" s="205">
        <f>IF(E118="Ikke relevant",0,4)</f>
        <v>4</v>
      </c>
      <c r="I118" s="57"/>
      <c r="J118" s="57" t="s">
        <v>137</v>
      </c>
    </row>
    <row r="119" spans="1:10" ht="13.15" customHeight="1">
      <c r="A119" s="162" t="s">
        <v>228</v>
      </c>
      <c r="B119" s="162" t="s">
        <v>649</v>
      </c>
      <c r="C119" s="162" t="s">
        <v>853</v>
      </c>
      <c r="D119" s="168" t="s">
        <v>293</v>
      </c>
      <c r="E119" s="209"/>
      <c r="F119" s="166"/>
      <c r="G119" s="205">
        <f t="shared" si="7"/>
        <v>0</v>
      </c>
      <c r="H119" s="205">
        <f>IF(E119="Ikke relevant",0,5)</f>
        <v>5</v>
      </c>
      <c r="I119" s="57"/>
      <c r="J119" s="57" t="s">
        <v>137</v>
      </c>
    </row>
    <row r="120" spans="1:10" ht="15.6" customHeight="1">
      <c r="A120" s="162" t="s">
        <v>229</v>
      </c>
      <c r="B120" s="162" t="s">
        <v>650</v>
      </c>
      <c r="C120" s="162" t="s">
        <v>854</v>
      </c>
      <c r="D120" s="168" t="s">
        <v>293</v>
      </c>
      <c r="E120" s="209"/>
      <c r="F120" s="166"/>
      <c r="G120" s="205">
        <f t="shared" si="7"/>
        <v>0</v>
      </c>
      <c r="H120" s="205">
        <f>IF(E120="Ikke relevant",0,5)</f>
        <v>5</v>
      </c>
      <c r="I120" s="57"/>
      <c r="J120" s="57" t="s">
        <v>137</v>
      </c>
    </row>
    <row r="121" spans="1:10" ht="25.5" customHeight="1">
      <c r="A121" s="167" t="s">
        <v>230</v>
      </c>
      <c r="B121" s="162" t="s">
        <v>651</v>
      </c>
      <c r="C121" s="162" t="s">
        <v>855</v>
      </c>
      <c r="D121" s="168" t="s">
        <v>296</v>
      </c>
      <c r="E121" s="209"/>
      <c r="F121" s="166"/>
      <c r="G121" s="205">
        <f t="shared" si="7"/>
        <v>0</v>
      </c>
      <c r="H121" s="205">
        <f>IF(E121="Ikke relevant",0,2)</f>
        <v>2</v>
      </c>
      <c r="I121" s="57"/>
      <c r="J121" s="57" t="s">
        <v>137</v>
      </c>
    </row>
    <row r="122" spans="1:10" ht="22.9" customHeight="1">
      <c r="A122" s="162" t="s">
        <v>150</v>
      </c>
      <c r="B122" s="162" t="s">
        <v>519</v>
      </c>
      <c r="C122" s="162" t="s">
        <v>301</v>
      </c>
      <c r="D122" s="168" t="s">
        <v>295</v>
      </c>
      <c r="E122" s="209"/>
      <c r="F122" s="166"/>
      <c r="G122" s="205">
        <f t="shared" si="7"/>
        <v>0</v>
      </c>
      <c r="H122" s="205">
        <f>IF(E122="Ikke relevant",0,4)</f>
        <v>4</v>
      </c>
      <c r="I122" s="57"/>
      <c r="J122" s="57" t="s">
        <v>137</v>
      </c>
    </row>
    <row r="123" spans="1:10" ht="13.9" customHeight="1">
      <c r="A123" s="162" t="s">
        <v>643</v>
      </c>
      <c r="B123" s="162" t="s">
        <v>652</v>
      </c>
      <c r="C123" s="162" t="s">
        <v>856</v>
      </c>
      <c r="D123" s="168" t="s">
        <v>293</v>
      </c>
      <c r="E123" s="209"/>
      <c r="F123" s="166"/>
      <c r="G123" s="205">
        <f t="shared" si="7"/>
        <v>0</v>
      </c>
      <c r="H123" s="205">
        <f>IF(E123="Ikke relevant",0,5)</f>
        <v>5</v>
      </c>
      <c r="I123" s="57"/>
      <c r="J123" s="57" t="s">
        <v>137</v>
      </c>
    </row>
    <row r="124" spans="1:10" ht="18" customHeight="1">
      <c r="A124" s="162" t="s">
        <v>644</v>
      </c>
      <c r="B124" s="162" t="s">
        <v>653</v>
      </c>
      <c r="C124" s="162" t="s">
        <v>857</v>
      </c>
      <c r="D124" s="168" t="s">
        <v>295</v>
      </c>
      <c r="E124" s="209"/>
      <c r="F124" s="166"/>
      <c r="G124" s="205">
        <f t="shared" si="7"/>
        <v>0</v>
      </c>
      <c r="H124" s="205">
        <f>IF(E124="Ikke relevant",0,4)</f>
        <v>4</v>
      </c>
      <c r="I124" s="57"/>
      <c r="J124" s="57" t="s">
        <v>137</v>
      </c>
    </row>
    <row r="125" spans="1:10" ht="10.5">
      <c r="A125" s="160">
        <v>8</v>
      </c>
      <c r="B125" s="160" t="s">
        <v>64</v>
      </c>
      <c r="C125" s="160" t="s">
        <v>64</v>
      </c>
      <c r="D125" s="161" t="s">
        <v>55</v>
      </c>
      <c r="E125" s="195" t="s">
        <v>56</v>
      </c>
      <c r="F125" s="160" t="s">
        <v>57</v>
      </c>
      <c r="G125" s="202">
        <f>SUM(G130:G138)</f>
        <v>0</v>
      </c>
      <c r="H125" s="202">
        <f>SUM(H130:H138)</f>
        <v>32</v>
      </c>
      <c r="I125" s="159">
        <f>G125/H125</f>
        <v>0</v>
      </c>
      <c r="J125" s="158" t="s">
        <v>141</v>
      </c>
    </row>
    <row r="126" spans="1:10" ht="23.45" customHeight="1">
      <c r="A126" s="162" t="s">
        <v>181</v>
      </c>
      <c r="B126" s="162" t="s">
        <v>521</v>
      </c>
      <c r="C126" s="162" t="s">
        <v>858</v>
      </c>
      <c r="D126" s="163" t="s">
        <v>58</v>
      </c>
      <c r="E126" s="209"/>
      <c r="F126" s="166"/>
      <c r="G126" s="203"/>
      <c r="H126" s="203"/>
      <c r="I126" s="57"/>
      <c r="J126" s="57" t="s">
        <v>142</v>
      </c>
    </row>
    <row r="127" spans="1:10" s="12" customFormat="1" ht="25.9" customHeight="1">
      <c r="A127" s="162" t="s">
        <v>151</v>
      </c>
      <c r="B127" s="162" t="s">
        <v>520</v>
      </c>
      <c r="C127" s="162" t="s">
        <v>859</v>
      </c>
      <c r="D127" s="163" t="s">
        <v>58</v>
      </c>
      <c r="E127" s="209"/>
      <c r="F127" s="166"/>
      <c r="G127" s="203"/>
      <c r="H127" s="203"/>
      <c r="I127" s="57"/>
      <c r="J127" s="57" t="s">
        <v>142</v>
      </c>
    </row>
    <row r="128" spans="1:10" ht="26.25" customHeight="1">
      <c r="A128" s="162" t="s">
        <v>182</v>
      </c>
      <c r="B128" s="162" t="s">
        <v>194</v>
      </c>
      <c r="C128" s="162" t="s">
        <v>860</v>
      </c>
      <c r="D128" s="162" t="s">
        <v>58</v>
      </c>
      <c r="E128" s="209"/>
      <c r="F128" s="166"/>
      <c r="G128" s="203"/>
      <c r="H128" s="203"/>
      <c r="I128" s="57"/>
      <c r="J128" s="57" t="s">
        <v>142</v>
      </c>
    </row>
    <row r="129" spans="1:10" ht="10.5">
      <c r="A129" s="174">
        <v>8</v>
      </c>
      <c r="B129" s="174" t="s">
        <v>208</v>
      </c>
      <c r="C129" s="174" t="s">
        <v>222</v>
      </c>
      <c r="D129" s="174" t="s">
        <v>55</v>
      </c>
      <c r="E129" s="198" t="s">
        <v>56</v>
      </c>
      <c r="F129" s="177" t="s">
        <v>247</v>
      </c>
      <c r="G129" s="204"/>
      <c r="H129" s="204"/>
      <c r="I129" s="51"/>
      <c r="J129" s="51" t="s">
        <v>141</v>
      </c>
    </row>
    <row r="130" spans="1:10" ht="21.75" customHeight="1">
      <c r="A130" s="162" t="s">
        <v>654</v>
      </c>
      <c r="B130" s="162" t="s">
        <v>521</v>
      </c>
      <c r="C130" s="162" t="s">
        <v>861</v>
      </c>
      <c r="D130" s="168" t="s">
        <v>294</v>
      </c>
      <c r="E130" s="209"/>
      <c r="F130" s="166"/>
      <c r="G130" s="205">
        <f t="shared" ref="G130:G138" si="8">IF(E130="Ja",H130,0)</f>
        <v>0</v>
      </c>
      <c r="H130" s="205">
        <f>IF(E130="Ikke relevant",0,3)</f>
        <v>3</v>
      </c>
      <c r="I130" s="57"/>
      <c r="J130" s="57" t="s">
        <v>137</v>
      </c>
    </row>
    <row r="131" spans="1:10" ht="23.25" customHeight="1">
      <c r="A131" s="165" t="s">
        <v>655</v>
      </c>
      <c r="B131" s="165" t="s">
        <v>521</v>
      </c>
      <c r="C131" s="165" t="s">
        <v>862</v>
      </c>
      <c r="D131" s="168" t="s">
        <v>295</v>
      </c>
      <c r="E131" s="209"/>
      <c r="F131" s="166"/>
      <c r="G131" s="205">
        <f t="shared" si="8"/>
        <v>0</v>
      </c>
      <c r="H131" s="205">
        <f>IF(E131="Ikke relevant",0,4)</f>
        <v>4</v>
      </c>
      <c r="I131" s="57"/>
      <c r="J131" s="57" t="s">
        <v>137</v>
      </c>
    </row>
    <row r="132" spans="1:10" ht="23.25" customHeight="1">
      <c r="A132" s="167" t="s">
        <v>656</v>
      </c>
      <c r="B132" s="167" t="s">
        <v>521</v>
      </c>
      <c r="C132" s="167" t="s">
        <v>863</v>
      </c>
      <c r="D132" s="168" t="s">
        <v>293</v>
      </c>
      <c r="E132" s="209"/>
      <c r="F132" s="185"/>
      <c r="G132" s="205">
        <f t="shared" si="8"/>
        <v>0</v>
      </c>
      <c r="H132" s="205">
        <f>IF(E132="Ikke relevant",0,5)</f>
        <v>5</v>
      </c>
      <c r="I132" s="57"/>
      <c r="J132" s="57" t="s">
        <v>137</v>
      </c>
    </row>
    <row r="133" spans="1:10" ht="13.9" customHeight="1">
      <c r="A133" s="167" t="s">
        <v>657</v>
      </c>
      <c r="B133" s="167" t="s">
        <v>659</v>
      </c>
      <c r="C133" s="167" t="s">
        <v>864</v>
      </c>
      <c r="D133" s="168" t="s">
        <v>294</v>
      </c>
      <c r="E133" s="209"/>
      <c r="F133" s="185"/>
      <c r="G133" s="205">
        <f t="shared" si="8"/>
        <v>0</v>
      </c>
      <c r="H133" s="205">
        <f t="shared" ref="H133:H137" si="9">IF(E133="Ikke relevant",0,3)</f>
        <v>3</v>
      </c>
      <c r="I133" s="57"/>
      <c r="J133" s="57" t="s">
        <v>137</v>
      </c>
    </row>
    <row r="134" spans="1:10" ht="23.45" customHeight="1">
      <c r="A134" s="167" t="s">
        <v>193</v>
      </c>
      <c r="B134" s="167" t="s">
        <v>522</v>
      </c>
      <c r="C134" s="167" t="s">
        <v>865</v>
      </c>
      <c r="D134" s="168" t="s">
        <v>294</v>
      </c>
      <c r="E134" s="209"/>
      <c r="F134" s="185"/>
      <c r="G134" s="205">
        <f t="shared" si="8"/>
        <v>0</v>
      </c>
      <c r="H134" s="205">
        <f t="shared" si="9"/>
        <v>3</v>
      </c>
      <c r="I134" s="57"/>
      <c r="J134" s="57" t="s">
        <v>137</v>
      </c>
    </row>
    <row r="135" spans="1:10" ht="26.45" customHeight="1">
      <c r="A135" s="167" t="s">
        <v>658</v>
      </c>
      <c r="B135" s="167" t="s">
        <v>661</v>
      </c>
      <c r="C135" s="167" t="s">
        <v>866</v>
      </c>
      <c r="D135" s="168" t="s">
        <v>294</v>
      </c>
      <c r="E135" s="209"/>
      <c r="F135" s="185"/>
      <c r="G135" s="205">
        <f t="shared" si="8"/>
        <v>0</v>
      </c>
      <c r="H135" s="205">
        <f t="shared" si="9"/>
        <v>3</v>
      </c>
      <c r="I135" s="57"/>
      <c r="J135" s="57" t="s">
        <v>137</v>
      </c>
    </row>
    <row r="136" spans="1:10" ht="23.45" customHeight="1">
      <c r="A136" s="167" t="s">
        <v>195</v>
      </c>
      <c r="B136" s="167" t="s">
        <v>523</v>
      </c>
      <c r="C136" s="167" t="s">
        <v>867</v>
      </c>
      <c r="D136" s="168" t="s">
        <v>294</v>
      </c>
      <c r="E136" s="209"/>
      <c r="F136" s="185"/>
      <c r="G136" s="205">
        <f t="shared" si="8"/>
        <v>0</v>
      </c>
      <c r="H136" s="205">
        <f t="shared" si="9"/>
        <v>3</v>
      </c>
      <c r="I136" s="57"/>
      <c r="J136" s="57" t="s">
        <v>137</v>
      </c>
    </row>
    <row r="137" spans="1:10" ht="22.9" customHeight="1">
      <c r="A137" s="167" t="s">
        <v>196</v>
      </c>
      <c r="B137" s="167" t="s">
        <v>417</v>
      </c>
      <c r="C137" s="167" t="s">
        <v>868</v>
      </c>
      <c r="D137" s="168" t="s">
        <v>294</v>
      </c>
      <c r="E137" s="209"/>
      <c r="F137" s="185"/>
      <c r="G137" s="205">
        <f t="shared" si="8"/>
        <v>0</v>
      </c>
      <c r="H137" s="205">
        <f t="shared" si="9"/>
        <v>3</v>
      </c>
      <c r="I137" s="57"/>
      <c r="J137" s="57" t="s">
        <v>137</v>
      </c>
    </row>
    <row r="138" spans="1:10" ht="15" customHeight="1">
      <c r="A138" s="167" t="s">
        <v>231</v>
      </c>
      <c r="B138" s="167" t="s">
        <v>660</v>
      </c>
      <c r="C138" s="167" t="s">
        <v>869</v>
      </c>
      <c r="D138" s="168" t="s">
        <v>293</v>
      </c>
      <c r="E138" s="209"/>
      <c r="F138" s="185"/>
      <c r="G138" s="205">
        <f t="shared" si="8"/>
        <v>0</v>
      </c>
      <c r="H138" s="205">
        <f>IF(E138="Ikke relevant",0,5)</f>
        <v>5</v>
      </c>
      <c r="I138" s="57"/>
      <c r="J138" s="57" t="s">
        <v>137</v>
      </c>
    </row>
    <row r="139" spans="1:10" ht="10.5">
      <c r="A139" s="160">
        <v>9</v>
      </c>
      <c r="B139" s="160" t="s">
        <v>714</v>
      </c>
      <c r="C139" s="160" t="s">
        <v>714</v>
      </c>
      <c r="D139" s="161" t="s">
        <v>55</v>
      </c>
      <c r="E139" s="195" t="s">
        <v>56</v>
      </c>
      <c r="F139" s="160" t="s">
        <v>57</v>
      </c>
      <c r="G139" s="202">
        <f>SUM(G144:G149)</f>
        <v>0</v>
      </c>
      <c r="H139" s="202">
        <f>SUM(H144:H149)</f>
        <v>22</v>
      </c>
      <c r="I139" s="159">
        <f>G139/H139</f>
        <v>0</v>
      </c>
      <c r="J139" s="158" t="s">
        <v>141</v>
      </c>
    </row>
    <row r="140" spans="1:10" ht="27" customHeight="1">
      <c r="A140" s="178" t="s">
        <v>183</v>
      </c>
      <c r="B140" s="178" t="s">
        <v>662</v>
      </c>
      <c r="C140" s="178" t="s">
        <v>870</v>
      </c>
      <c r="D140" s="179" t="s">
        <v>58</v>
      </c>
      <c r="E140" s="209"/>
      <c r="F140" s="164"/>
      <c r="G140" s="203"/>
      <c r="H140" s="203"/>
      <c r="I140" s="57"/>
      <c r="J140" s="57" t="s">
        <v>142</v>
      </c>
    </row>
    <row r="141" spans="1:10" ht="28.15" customHeight="1">
      <c r="A141" s="178" t="s">
        <v>232</v>
      </c>
      <c r="B141" s="178" t="s">
        <v>663</v>
      </c>
      <c r="C141" s="178" t="s">
        <v>871</v>
      </c>
      <c r="D141" s="179" t="s">
        <v>58</v>
      </c>
      <c r="E141" s="209"/>
      <c r="F141" s="186"/>
      <c r="G141" s="203"/>
      <c r="H141" s="203"/>
      <c r="I141" s="57"/>
      <c r="J141" s="57" t="s">
        <v>142</v>
      </c>
    </row>
    <row r="142" spans="1:10" ht="22.9" customHeight="1">
      <c r="A142" s="178" t="s">
        <v>233</v>
      </c>
      <c r="B142" s="178" t="s">
        <v>194</v>
      </c>
      <c r="C142" s="178" t="s">
        <v>872</v>
      </c>
      <c r="D142" s="179" t="s">
        <v>58</v>
      </c>
      <c r="E142" s="209"/>
      <c r="F142" s="186"/>
      <c r="G142" s="203"/>
      <c r="H142" s="203"/>
      <c r="I142" s="57"/>
      <c r="J142" s="57" t="s">
        <v>142</v>
      </c>
    </row>
    <row r="143" spans="1:10" ht="10.5">
      <c r="A143" s="177">
        <v>9</v>
      </c>
      <c r="B143" s="177" t="s">
        <v>208</v>
      </c>
      <c r="C143" s="177" t="s">
        <v>222</v>
      </c>
      <c r="D143" s="181" t="s">
        <v>55</v>
      </c>
      <c r="E143" s="198" t="s">
        <v>56</v>
      </c>
      <c r="F143" s="187" t="s">
        <v>268</v>
      </c>
      <c r="G143" s="204"/>
      <c r="H143" s="204"/>
      <c r="I143" s="51"/>
      <c r="J143" s="51"/>
    </row>
    <row r="144" spans="1:10" ht="25.15" customHeight="1">
      <c r="A144" s="178" t="s">
        <v>664</v>
      </c>
      <c r="B144" s="178" t="s">
        <v>670</v>
      </c>
      <c r="C144" s="178" t="s">
        <v>873</v>
      </c>
      <c r="D144" s="179" t="s">
        <v>293</v>
      </c>
      <c r="E144" s="209"/>
      <c r="F144" s="186"/>
      <c r="G144" s="205">
        <f t="shared" ref="G144:G149" si="10">IF(E144="Ja",H144,0)</f>
        <v>0</v>
      </c>
      <c r="H144" s="205">
        <f>IF(E144="Ikke relevant",0,5)</f>
        <v>5</v>
      </c>
      <c r="I144" s="57"/>
      <c r="J144" s="57" t="s">
        <v>137</v>
      </c>
    </row>
    <row r="145" spans="1:10" ht="14.45" customHeight="1">
      <c r="A145" s="178" t="s">
        <v>665</v>
      </c>
      <c r="B145" s="178" t="s">
        <v>521</v>
      </c>
      <c r="C145" s="178" t="s">
        <v>874</v>
      </c>
      <c r="D145" s="179" t="s">
        <v>294</v>
      </c>
      <c r="E145" s="209"/>
      <c r="F145" s="186"/>
      <c r="G145" s="205">
        <f t="shared" si="10"/>
        <v>0</v>
      </c>
      <c r="H145" s="205">
        <f t="shared" ref="H145:H148" si="11">IF(E145="Ikke relevant",0,3)</f>
        <v>3</v>
      </c>
      <c r="I145" s="57"/>
      <c r="J145" s="57" t="s">
        <v>137</v>
      </c>
    </row>
    <row r="146" spans="1:10" ht="15.6" customHeight="1">
      <c r="A146" s="178" t="s">
        <v>666</v>
      </c>
      <c r="B146" s="178" t="s">
        <v>64</v>
      </c>
      <c r="C146" s="178" t="s">
        <v>875</v>
      </c>
      <c r="D146" s="179" t="s">
        <v>294</v>
      </c>
      <c r="E146" s="209"/>
      <c r="F146" s="186"/>
      <c r="G146" s="205">
        <f t="shared" si="10"/>
        <v>0</v>
      </c>
      <c r="H146" s="205">
        <f t="shared" si="11"/>
        <v>3</v>
      </c>
      <c r="I146" s="57"/>
      <c r="J146" s="57" t="s">
        <v>137</v>
      </c>
    </row>
    <row r="147" spans="1:10" ht="13.15" customHeight="1">
      <c r="A147" s="178" t="s">
        <v>667</v>
      </c>
      <c r="B147" s="178" t="s">
        <v>661</v>
      </c>
      <c r="C147" s="178" t="s">
        <v>876</v>
      </c>
      <c r="D147" s="179" t="s">
        <v>294</v>
      </c>
      <c r="E147" s="209"/>
      <c r="F147" s="186"/>
      <c r="G147" s="205">
        <f t="shared" si="10"/>
        <v>0</v>
      </c>
      <c r="H147" s="205">
        <f t="shared" si="11"/>
        <v>3</v>
      </c>
      <c r="I147" s="57"/>
      <c r="J147" s="57" t="s">
        <v>137</v>
      </c>
    </row>
    <row r="148" spans="1:10" ht="24" customHeight="1">
      <c r="A148" s="178" t="s">
        <v>668</v>
      </c>
      <c r="B148" s="178" t="s">
        <v>671</v>
      </c>
      <c r="C148" s="178" t="s">
        <v>877</v>
      </c>
      <c r="D148" s="179" t="s">
        <v>294</v>
      </c>
      <c r="E148" s="209"/>
      <c r="F148" s="186"/>
      <c r="G148" s="205">
        <f t="shared" si="10"/>
        <v>0</v>
      </c>
      <c r="H148" s="205">
        <f t="shared" si="11"/>
        <v>3</v>
      </c>
      <c r="I148" s="57"/>
      <c r="J148" s="57" t="s">
        <v>137</v>
      </c>
    </row>
    <row r="149" spans="1:10" ht="21">
      <c r="A149" s="178" t="s">
        <v>669</v>
      </c>
      <c r="B149" s="178" t="s">
        <v>672</v>
      </c>
      <c r="C149" s="178" t="s">
        <v>878</v>
      </c>
      <c r="D149" s="179" t="s">
        <v>293</v>
      </c>
      <c r="E149" s="209"/>
      <c r="F149" s="186"/>
      <c r="G149" s="205">
        <f t="shared" si="10"/>
        <v>0</v>
      </c>
      <c r="H149" s="205">
        <f>IF(E149="Ikke relevant",0,5)</f>
        <v>5</v>
      </c>
      <c r="I149" s="57"/>
      <c r="J149" s="57" t="s">
        <v>137</v>
      </c>
    </row>
    <row r="150" spans="1:10" s="12" customFormat="1" ht="10.5">
      <c r="A150" s="160">
        <v>10</v>
      </c>
      <c r="B150" s="160" t="s">
        <v>236</v>
      </c>
      <c r="C150" s="160" t="s">
        <v>236</v>
      </c>
      <c r="D150" s="161" t="s">
        <v>55</v>
      </c>
      <c r="E150" s="195" t="s">
        <v>56</v>
      </c>
      <c r="F150" s="160" t="s">
        <v>57</v>
      </c>
      <c r="G150" s="202">
        <f>SUM(G160:G167)</f>
        <v>0</v>
      </c>
      <c r="H150" s="202">
        <f>SUM(H160:H167)</f>
        <v>25</v>
      </c>
      <c r="I150" s="159">
        <f>G150/H150</f>
        <v>0</v>
      </c>
      <c r="J150" s="158" t="s">
        <v>141</v>
      </c>
    </row>
    <row r="151" spans="1:10" ht="24" customHeight="1">
      <c r="A151" s="162" t="s">
        <v>184</v>
      </c>
      <c r="B151" s="162" t="s">
        <v>525</v>
      </c>
      <c r="C151" s="162" t="s">
        <v>879</v>
      </c>
      <c r="D151" s="163" t="s">
        <v>58</v>
      </c>
      <c r="E151" s="209"/>
      <c r="F151" s="164"/>
      <c r="G151" s="203"/>
      <c r="H151" s="203"/>
      <c r="I151" s="57"/>
      <c r="J151" s="57" t="s">
        <v>142</v>
      </c>
    </row>
    <row r="152" spans="1:10" ht="33.75" customHeight="1">
      <c r="A152" s="162" t="s">
        <v>234</v>
      </c>
      <c r="B152" s="162" t="s">
        <v>276</v>
      </c>
      <c r="C152" s="162" t="s">
        <v>880</v>
      </c>
      <c r="D152" s="163" t="s">
        <v>58</v>
      </c>
      <c r="E152" s="209"/>
      <c r="F152" s="164"/>
      <c r="G152" s="203"/>
      <c r="H152" s="203"/>
      <c r="I152" s="57"/>
      <c r="J152" s="57" t="s">
        <v>142</v>
      </c>
    </row>
    <row r="153" spans="1:10" ht="23.45" customHeight="1">
      <c r="A153" s="162" t="s">
        <v>235</v>
      </c>
      <c r="B153" s="162" t="s">
        <v>524</v>
      </c>
      <c r="C153" s="162" t="s">
        <v>274</v>
      </c>
      <c r="D153" s="163" t="s">
        <v>58</v>
      </c>
      <c r="E153" s="209"/>
      <c r="F153" s="164"/>
      <c r="G153" s="203"/>
      <c r="H153" s="203"/>
      <c r="I153" s="57"/>
      <c r="J153" s="57" t="s">
        <v>142</v>
      </c>
    </row>
    <row r="154" spans="1:10" ht="24" customHeight="1">
      <c r="A154" s="162" t="s">
        <v>237</v>
      </c>
      <c r="B154" s="162" t="s">
        <v>526</v>
      </c>
      <c r="C154" s="162" t="s">
        <v>675</v>
      </c>
      <c r="D154" s="163" t="s">
        <v>58</v>
      </c>
      <c r="E154" s="209"/>
      <c r="F154" s="164"/>
      <c r="G154" s="203"/>
      <c r="H154" s="203"/>
      <c r="I154" s="57"/>
      <c r="J154" s="57" t="s">
        <v>142</v>
      </c>
    </row>
    <row r="155" spans="1:10" ht="35.450000000000003" customHeight="1">
      <c r="A155" s="162" t="s">
        <v>238</v>
      </c>
      <c r="B155" s="162" t="s">
        <v>527</v>
      </c>
      <c r="C155" s="162" t="s">
        <v>881</v>
      </c>
      <c r="D155" s="162" t="s">
        <v>58</v>
      </c>
      <c r="E155" s="209"/>
      <c r="F155" s="164"/>
      <c r="G155" s="203"/>
      <c r="H155" s="203"/>
      <c r="I155" s="57"/>
      <c r="J155" s="57" t="s">
        <v>142</v>
      </c>
    </row>
    <row r="156" spans="1:10" ht="27.75" customHeight="1">
      <c r="A156" s="162" t="s">
        <v>239</v>
      </c>
      <c r="B156" s="162" t="s">
        <v>275</v>
      </c>
      <c r="C156" s="162" t="s">
        <v>882</v>
      </c>
      <c r="D156" s="162" t="s">
        <v>58</v>
      </c>
      <c r="E156" s="209"/>
      <c r="F156" s="164"/>
      <c r="G156" s="203"/>
      <c r="H156" s="203"/>
      <c r="I156" s="57"/>
      <c r="J156" s="57" t="s">
        <v>142</v>
      </c>
    </row>
    <row r="157" spans="1:10" ht="12.6" customHeight="1">
      <c r="A157" s="162" t="s">
        <v>673</v>
      </c>
      <c r="B157" s="162" t="s">
        <v>676</v>
      </c>
      <c r="C157" s="162" t="s">
        <v>883</v>
      </c>
      <c r="D157" s="162" t="s">
        <v>58</v>
      </c>
      <c r="E157" s="209"/>
      <c r="F157" s="164"/>
      <c r="G157" s="203"/>
      <c r="H157" s="203"/>
      <c r="I157" s="57"/>
      <c r="J157" s="57" t="s">
        <v>142</v>
      </c>
    </row>
    <row r="158" spans="1:10" ht="13.9" customHeight="1">
      <c r="A158" s="162" t="s">
        <v>674</v>
      </c>
      <c r="B158" s="162" t="s">
        <v>677</v>
      </c>
      <c r="C158" s="162" t="s">
        <v>884</v>
      </c>
      <c r="D158" s="162" t="s">
        <v>58</v>
      </c>
      <c r="E158" s="209"/>
      <c r="F158" s="164"/>
      <c r="G158" s="203"/>
      <c r="H158" s="203"/>
      <c r="I158" s="57"/>
      <c r="J158" s="57" t="s">
        <v>142</v>
      </c>
    </row>
    <row r="159" spans="1:10" ht="10.5">
      <c r="A159" s="177">
        <v>10</v>
      </c>
      <c r="B159" s="177" t="s">
        <v>222</v>
      </c>
      <c r="C159" s="177" t="s">
        <v>222</v>
      </c>
      <c r="D159" s="181" t="s">
        <v>55</v>
      </c>
      <c r="E159" s="197" t="s">
        <v>56</v>
      </c>
      <c r="F159" s="176" t="s">
        <v>57</v>
      </c>
      <c r="G159" s="206"/>
      <c r="H159" s="206"/>
      <c r="I159" s="50"/>
      <c r="J159" s="49" t="s">
        <v>141</v>
      </c>
    </row>
    <row r="160" spans="1:10" s="12" customFormat="1" ht="13.15" customHeight="1">
      <c r="A160" s="180" t="s">
        <v>678</v>
      </c>
      <c r="B160" s="180" t="s">
        <v>302</v>
      </c>
      <c r="C160" s="180" t="s">
        <v>885</v>
      </c>
      <c r="D160" s="168" t="s">
        <v>294</v>
      </c>
      <c r="E160" s="209"/>
      <c r="F160" s="166"/>
      <c r="G160" s="205">
        <f t="shared" ref="G160:G167" si="12">IF(E160="Ja",H160,0)</f>
        <v>0</v>
      </c>
      <c r="H160" s="205">
        <f t="shared" ref="H160:H162" si="13">IF(E160="Ikke relevant",0,3)</f>
        <v>3</v>
      </c>
      <c r="I160" s="57"/>
      <c r="J160" s="57" t="s">
        <v>137</v>
      </c>
    </row>
    <row r="161" spans="1:10" s="12" customFormat="1" ht="13.9" customHeight="1">
      <c r="A161" s="180" t="s">
        <v>679</v>
      </c>
      <c r="B161" s="180" t="s">
        <v>686</v>
      </c>
      <c r="C161" s="180" t="s">
        <v>886</v>
      </c>
      <c r="D161" s="168" t="s">
        <v>294</v>
      </c>
      <c r="E161" s="209"/>
      <c r="F161" s="166"/>
      <c r="G161" s="205">
        <f t="shared" si="12"/>
        <v>0</v>
      </c>
      <c r="H161" s="205">
        <f t="shared" si="13"/>
        <v>3</v>
      </c>
      <c r="I161" s="57"/>
      <c r="J161" s="57" t="s">
        <v>137</v>
      </c>
    </row>
    <row r="162" spans="1:10" s="12" customFormat="1" ht="13.15" customHeight="1">
      <c r="A162" s="180" t="s">
        <v>680</v>
      </c>
      <c r="B162" s="180" t="s">
        <v>687</v>
      </c>
      <c r="C162" s="180" t="s">
        <v>887</v>
      </c>
      <c r="D162" s="168" t="s">
        <v>294</v>
      </c>
      <c r="E162" s="209"/>
      <c r="F162" s="166"/>
      <c r="G162" s="205">
        <f t="shared" si="12"/>
        <v>0</v>
      </c>
      <c r="H162" s="205">
        <f t="shared" si="13"/>
        <v>3</v>
      </c>
      <c r="I162" s="57"/>
      <c r="J162" s="57" t="s">
        <v>137</v>
      </c>
    </row>
    <row r="163" spans="1:10" s="12" customFormat="1" ht="13.9" customHeight="1">
      <c r="A163" s="180" t="s">
        <v>681</v>
      </c>
      <c r="B163" s="180" t="s">
        <v>688</v>
      </c>
      <c r="C163" s="180" t="s">
        <v>692</v>
      </c>
      <c r="D163" s="168" t="s">
        <v>293</v>
      </c>
      <c r="E163" s="209"/>
      <c r="F163" s="166"/>
      <c r="G163" s="205">
        <f t="shared" si="12"/>
        <v>0</v>
      </c>
      <c r="H163" s="205">
        <f>IF(E163="Ikke relevant",0,5)</f>
        <v>5</v>
      </c>
      <c r="I163" s="57"/>
      <c r="J163" s="57" t="s">
        <v>137</v>
      </c>
    </row>
    <row r="164" spans="1:10" s="12" customFormat="1" ht="13.15" customHeight="1">
      <c r="A164" s="180" t="s">
        <v>682</v>
      </c>
      <c r="B164" s="180" t="s">
        <v>689</v>
      </c>
      <c r="C164" s="180" t="s">
        <v>888</v>
      </c>
      <c r="D164" s="168" t="s">
        <v>293</v>
      </c>
      <c r="E164" s="209"/>
      <c r="F164" s="166"/>
      <c r="G164" s="205">
        <f t="shared" si="12"/>
        <v>0</v>
      </c>
      <c r="H164" s="205">
        <f>IF(E164="Ikke relevant",0,5)</f>
        <v>5</v>
      </c>
      <c r="I164" s="57"/>
      <c r="J164" s="57" t="s">
        <v>137</v>
      </c>
    </row>
    <row r="165" spans="1:10" s="12" customFormat="1" ht="24" customHeight="1">
      <c r="A165" s="180" t="s">
        <v>683</v>
      </c>
      <c r="B165" s="180" t="s">
        <v>690</v>
      </c>
      <c r="C165" s="180" t="s">
        <v>889</v>
      </c>
      <c r="D165" s="168" t="s">
        <v>296</v>
      </c>
      <c r="E165" s="209"/>
      <c r="F165" s="166"/>
      <c r="G165" s="205">
        <f t="shared" si="12"/>
        <v>0</v>
      </c>
      <c r="H165" s="205">
        <f>IF(E165="Ikke relevant",0,2)</f>
        <v>2</v>
      </c>
      <c r="I165" s="57"/>
      <c r="J165" s="57" t="s">
        <v>137</v>
      </c>
    </row>
    <row r="166" spans="1:10" s="12" customFormat="1" ht="23.45" customHeight="1">
      <c r="A166" s="180" t="s">
        <v>684</v>
      </c>
      <c r="B166" s="180" t="s">
        <v>691</v>
      </c>
      <c r="C166" s="180" t="s">
        <v>891</v>
      </c>
      <c r="D166" s="168" t="s">
        <v>635</v>
      </c>
      <c r="E166" s="209"/>
      <c r="F166" s="166"/>
      <c r="G166" s="205">
        <f t="shared" si="12"/>
        <v>0</v>
      </c>
      <c r="H166" s="205">
        <f>IF(E166="Ikke relevant",0,1)</f>
        <v>1</v>
      </c>
      <c r="I166" s="57"/>
      <c r="J166" s="57" t="s">
        <v>137</v>
      </c>
    </row>
    <row r="167" spans="1:10" s="12" customFormat="1" ht="13.15" customHeight="1">
      <c r="A167" s="180" t="s">
        <v>685</v>
      </c>
      <c r="B167" s="180" t="s">
        <v>677</v>
      </c>
      <c r="C167" s="180" t="s">
        <v>890</v>
      </c>
      <c r="D167" s="168" t="s">
        <v>294</v>
      </c>
      <c r="E167" s="209"/>
      <c r="F167" s="166"/>
      <c r="G167" s="205">
        <f t="shared" si="12"/>
        <v>0</v>
      </c>
      <c r="H167" s="205">
        <f>IF(E167="Ikke relevant",0,3)</f>
        <v>3</v>
      </c>
      <c r="I167" s="57"/>
      <c r="J167" s="57" t="s">
        <v>137</v>
      </c>
    </row>
    <row r="168" spans="1:10" s="12" customFormat="1" ht="10.5">
      <c r="A168" s="160">
        <v>11</v>
      </c>
      <c r="B168" s="160" t="s">
        <v>533</v>
      </c>
      <c r="C168" s="160" t="s">
        <v>533</v>
      </c>
      <c r="D168" s="161" t="s">
        <v>55</v>
      </c>
      <c r="E168" s="195" t="s">
        <v>56</v>
      </c>
      <c r="F168" s="160" t="s">
        <v>57</v>
      </c>
      <c r="G168" s="202">
        <f>SUM(G173:G178)</f>
        <v>0</v>
      </c>
      <c r="H168" s="202">
        <f>SUM(H173:H178)</f>
        <v>20</v>
      </c>
      <c r="I168" s="159">
        <f>G168/H168</f>
        <v>0</v>
      </c>
      <c r="J168" s="158" t="s">
        <v>141</v>
      </c>
    </row>
    <row r="169" spans="1:10" ht="23.25" customHeight="1">
      <c r="A169" s="162" t="s">
        <v>185</v>
      </c>
      <c r="B169" s="162" t="s">
        <v>693</v>
      </c>
      <c r="C169" s="162" t="s">
        <v>892</v>
      </c>
      <c r="D169" s="163" t="s">
        <v>58</v>
      </c>
      <c r="E169" s="209"/>
      <c r="F169" s="164"/>
      <c r="G169" s="203"/>
      <c r="H169" s="203"/>
      <c r="I169" s="57"/>
      <c r="J169" s="57" t="s">
        <v>142</v>
      </c>
    </row>
    <row r="170" spans="1:10" ht="23.45" customHeight="1">
      <c r="A170" s="162" t="s">
        <v>528</v>
      </c>
      <c r="B170" s="162" t="s">
        <v>693</v>
      </c>
      <c r="C170" s="162" t="s">
        <v>893</v>
      </c>
      <c r="D170" s="163" t="s">
        <v>58</v>
      </c>
      <c r="E170" s="209"/>
      <c r="F170" s="164"/>
      <c r="G170" s="203"/>
      <c r="H170" s="203"/>
      <c r="I170" s="57"/>
      <c r="J170" s="57" t="s">
        <v>142</v>
      </c>
    </row>
    <row r="171" spans="1:10" ht="24" customHeight="1">
      <c r="A171" s="162" t="s">
        <v>529</v>
      </c>
      <c r="B171" s="162" t="s">
        <v>530</v>
      </c>
      <c r="C171" s="162" t="s">
        <v>894</v>
      </c>
      <c r="D171" s="163" t="s">
        <v>58</v>
      </c>
      <c r="E171" s="209"/>
      <c r="F171" s="164"/>
      <c r="G171" s="203"/>
      <c r="H171" s="203"/>
      <c r="I171" s="57"/>
      <c r="J171" s="57" t="s">
        <v>142</v>
      </c>
    </row>
    <row r="172" spans="1:10" ht="10.5">
      <c r="A172" s="174">
        <v>11</v>
      </c>
      <c r="B172" s="174" t="s">
        <v>222</v>
      </c>
      <c r="C172" s="188" t="s">
        <v>222</v>
      </c>
      <c r="D172" s="175" t="str">
        <f>$D$168</f>
        <v>Type</v>
      </c>
      <c r="E172" s="198" t="str">
        <f>$E$168</f>
        <v>Ja/nej</v>
      </c>
      <c r="F172" s="177" t="str">
        <f>$F$168</f>
        <v>Evt. kommentarer</v>
      </c>
      <c r="G172" s="204"/>
      <c r="H172" s="204"/>
      <c r="I172" s="51"/>
      <c r="J172" s="51" t="s">
        <v>141</v>
      </c>
    </row>
    <row r="173" spans="1:10" ht="26.25" customHeight="1">
      <c r="A173" s="162" t="s">
        <v>186</v>
      </c>
      <c r="B173" s="162" t="s">
        <v>277</v>
      </c>
      <c r="C173" s="162" t="s">
        <v>895</v>
      </c>
      <c r="D173" s="168" t="s">
        <v>294</v>
      </c>
      <c r="E173" s="209"/>
      <c r="F173" s="164"/>
      <c r="G173" s="205">
        <f t="shared" ref="G173:G178" si="14">IF(E173="Ja",H173,0)</f>
        <v>0</v>
      </c>
      <c r="H173" s="205">
        <f t="shared" ref="H173:H174" si="15">IF(E173="Ikke relevant",0,3)</f>
        <v>3</v>
      </c>
      <c r="I173" s="57"/>
      <c r="J173" s="57" t="s">
        <v>137</v>
      </c>
    </row>
    <row r="174" spans="1:10" ht="23.25" customHeight="1">
      <c r="A174" s="162" t="s">
        <v>240</v>
      </c>
      <c r="B174" s="162" t="s">
        <v>531</v>
      </c>
      <c r="C174" s="162" t="s">
        <v>896</v>
      </c>
      <c r="D174" s="168" t="s">
        <v>294</v>
      </c>
      <c r="E174" s="209"/>
      <c r="F174" s="164"/>
      <c r="G174" s="205">
        <f t="shared" si="14"/>
        <v>0</v>
      </c>
      <c r="H174" s="205">
        <f t="shared" si="15"/>
        <v>3</v>
      </c>
      <c r="I174" s="57"/>
      <c r="J174" s="57" t="s">
        <v>137</v>
      </c>
    </row>
    <row r="175" spans="1:10" ht="25.15" customHeight="1">
      <c r="A175" s="162" t="s">
        <v>241</v>
      </c>
      <c r="B175" s="162" t="s">
        <v>697</v>
      </c>
      <c r="C175" s="162" t="s">
        <v>897</v>
      </c>
      <c r="D175" s="168" t="s">
        <v>293</v>
      </c>
      <c r="E175" s="209"/>
      <c r="F175" s="164"/>
      <c r="G175" s="205">
        <f t="shared" si="14"/>
        <v>0</v>
      </c>
      <c r="H175" s="205">
        <f>IF(E175="Ikke relevant",0,5)</f>
        <v>5</v>
      </c>
      <c r="I175" s="57"/>
      <c r="J175" s="57" t="s">
        <v>137</v>
      </c>
    </row>
    <row r="176" spans="1:10" ht="29.45" customHeight="1">
      <c r="A176" s="162" t="s">
        <v>694</v>
      </c>
      <c r="B176" s="162" t="s">
        <v>698</v>
      </c>
      <c r="C176" s="162" t="s">
        <v>898</v>
      </c>
      <c r="D176" s="168" t="s">
        <v>294</v>
      </c>
      <c r="E176" s="209"/>
      <c r="F176" s="164"/>
      <c r="G176" s="205">
        <f t="shared" si="14"/>
        <v>0</v>
      </c>
      <c r="H176" s="205">
        <f t="shared" ref="H176:H178" si="16">IF(E176="Ikke relevant",0,3)</f>
        <v>3</v>
      </c>
      <c r="I176" s="57"/>
      <c r="J176" s="57" t="s">
        <v>137</v>
      </c>
    </row>
    <row r="177" spans="1:10" ht="22.15" customHeight="1">
      <c r="A177" s="162" t="s">
        <v>695</v>
      </c>
      <c r="B177" s="162" t="s">
        <v>700</v>
      </c>
      <c r="C177" s="162" t="s">
        <v>899</v>
      </c>
      <c r="D177" s="168" t="s">
        <v>294</v>
      </c>
      <c r="E177" s="209"/>
      <c r="F177" s="164"/>
      <c r="G177" s="205">
        <f t="shared" si="14"/>
        <v>0</v>
      </c>
      <c r="H177" s="205">
        <f t="shared" si="16"/>
        <v>3</v>
      </c>
      <c r="I177" s="57"/>
      <c r="J177" s="57" t="s">
        <v>137</v>
      </c>
    </row>
    <row r="178" spans="1:10" ht="25.15" customHeight="1">
      <c r="A178" s="162" t="s">
        <v>696</v>
      </c>
      <c r="B178" s="162" t="s">
        <v>699</v>
      </c>
      <c r="C178" s="162" t="s">
        <v>900</v>
      </c>
      <c r="D178" s="168" t="s">
        <v>294</v>
      </c>
      <c r="E178" s="209"/>
      <c r="F178" s="164"/>
      <c r="G178" s="205">
        <f t="shared" si="14"/>
        <v>0</v>
      </c>
      <c r="H178" s="205">
        <f t="shared" si="16"/>
        <v>3</v>
      </c>
      <c r="I178" s="57"/>
      <c r="J178" s="57" t="s">
        <v>137</v>
      </c>
    </row>
    <row r="179" spans="1:10" ht="15" customHeight="1">
      <c r="A179" s="160">
        <v>12</v>
      </c>
      <c r="B179" s="160" t="s">
        <v>242</v>
      </c>
      <c r="C179" s="160" t="s">
        <v>242</v>
      </c>
      <c r="D179" s="160" t="s">
        <v>55</v>
      </c>
      <c r="E179" s="195" t="s">
        <v>56</v>
      </c>
      <c r="F179" s="160" t="s">
        <v>57</v>
      </c>
      <c r="G179" s="202">
        <f>SUM(G186:G191)</f>
        <v>0</v>
      </c>
      <c r="H179" s="202">
        <f>SUM(H186:H191)</f>
        <v>20</v>
      </c>
      <c r="I179" s="159">
        <f>G179/H179</f>
        <v>0</v>
      </c>
      <c r="J179" s="158" t="s">
        <v>141</v>
      </c>
    </row>
    <row r="180" spans="1:10" ht="28.5" customHeight="1">
      <c r="A180" s="167" t="s">
        <v>187</v>
      </c>
      <c r="B180" s="167" t="s">
        <v>532</v>
      </c>
      <c r="C180" s="167" t="s">
        <v>901</v>
      </c>
      <c r="D180" s="168" t="s">
        <v>58</v>
      </c>
      <c r="E180" s="209"/>
      <c r="F180" s="169"/>
      <c r="G180" s="203"/>
      <c r="H180" s="203"/>
      <c r="I180" s="57"/>
      <c r="J180" s="57" t="s">
        <v>142</v>
      </c>
    </row>
    <row r="181" spans="1:10" ht="25.15" customHeight="1">
      <c r="A181" s="165" t="s">
        <v>188</v>
      </c>
      <c r="B181" s="165" t="s">
        <v>279</v>
      </c>
      <c r="C181" s="165" t="s">
        <v>278</v>
      </c>
      <c r="D181" s="165" t="s">
        <v>58</v>
      </c>
      <c r="E181" s="209"/>
      <c r="F181" s="169"/>
      <c r="G181" s="203"/>
      <c r="H181" s="203"/>
      <c r="I181" s="57"/>
      <c r="J181" s="57" t="s">
        <v>142</v>
      </c>
    </row>
    <row r="182" spans="1:10" ht="24" customHeight="1">
      <c r="A182" s="167" t="s">
        <v>189</v>
      </c>
      <c r="B182" s="167" t="s">
        <v>281</v>
      </c>
      <c r="C182" s="167" t="s">
        <v>280</v>
      </c>
      <c r="D182" s="167" t="s">
        <v>58</v>
      </c>
      <c r="E182" s="209"/>
      <c r="F182" s="169"/>
      <c r="G182" s="203"/>
      <c r="H182" s="203"/>
      <c r="I182" s="57"/>
      <c r="J182" s="57" t="s">
        <v>142</v>
      </c>
    </row>
    <row r="183" spans="1:10" ht="24" customHeight="1">
      <c r="A183" s="167" t="s">
        <v>243</v>
      </c>
      <c r="B183" s="167" t="s">
        <v>283</v>
      </c>
      <c r="C183" s="167" t="s">
        <v>282</v>
      </c>
      <c r="D183" s="167" t="s">
        <v>58</v>
      </c>
      <c r="E183" s="209"/>
      <c r="F183" s="169"/>
      <c r="G183" s="203"/>
      <c r="H183" s="203"/>
      <c r="I183" s="57"/>
      <c r="J183" s="57" t="s">
        <v>142</v>
      </c>
    </row>
    <row r="184" spans="1:10" ht="24" customHeight="1">
      <c r="A184" s="167" t="s">
        <v>244</v>
      </c>
      <c r="B184" s="167" t="s">
        <v>284</v>
      </c>
      <c r="C184" s="167" t="s">
        <v>284</v>
      </c>
      <c r="D184" s="167" t="s">
        <v>58</v>
      </c>
      <c r="E184" s="209"/>
      <c r="F184" s="169"/>
      <c r="G184" s="203"/>
      <c r="H184" s="203"/>
      <c r="I184" s="57"/>
      <c r="J184" s="57" t="s">
        <v>142</v>
      </c>
    </row>
    <row r="185" spans="1:10" ht="13.5" customHeight="1">
      <c r="A185" s="170">
        <v>12</v>
      </c>
      <c r="B185" s="170" t="s">
        <v>222</v>
      </c>
      <c r="C185" s="170" t="s">
        <v>222</v>
      </c>
      <c r="D185" s="170" t="s">
        <v>55</v>
      </c>
      <c r="E185" s="196" t="s">
        <v>56</v>
      </c>
      <c r="F185" s="172" t="s">
        <v>268</v>
      </c>
      <c r="G185" s="204"/>
      <c r="H185" s="204"/>
      <c r="I185" s="51"/>
      <c r="J185" s="51" t="s">
        <v>141</v>
      </c>
    </row>
    <row r="186" spans="1:10" ht="15.6" customHeight="1">
      <c r="A186" s="167" t="s">
        <v>190</v>
      </c>
      <c r="B186" s="167" t="s">
        <v>285</v>
      </c>
      <c r="C186" s="167" t="s">
        <v>304</v>
      </c>
      <c r="D186" s="168" t="s">
        <v>294</v>
      </c>
      <c r="E186" s="209"/>
      <c r="F186" s="169"/>
      <c r="G186" s="205">
        <f t="shared" ref="G186:G191" si="17">IF(E186="Ja",H186,0)</f>
        <v>0</v>
      </c>
      <c r="H186" s="205">
        <f t="shared" ref="H186:H187" si="18">IF(E186="Ikke relevant",0,3)</f>
        <v>3</v>
      </c>
      <c r="I186" s="57"/>
      <c r="J186" s="57" t="s">
        <v>137</v>
      </c>
    </row>
    <row r="187" spans="1:10" ht="23.25" customHeight="1">
      <c r="A187" s="167" t="s">
        <v>191</v>
      </c>
      <c r="B187" s="167" t="s">
        <v>286</v>
      </c>
      <c r="C187" s="167" t="s">
        <v>902</v>
      </c>
      <c r="D187" s="168" t="s">
        <v>294</v>
      </c>
      <c r="E187" s="209"/>
      <c r="F187" s="169"/>
      <c r="G187" s="205">
        <f t="shared" si="17"/>
        <v>0</v>
      </c>
      <c r="H187" s="205">
        <f t="shared" si="18"/>
        <v>3</v>
      </c>
      <c r="I187" s="57"/>
      <c r="J187" s="57" t="s">
        <v>137</v>
      </c>
    </row>
    <row r="188" spans="1:10" ht="24" customHeight="1">
      <c r="A188" s="167" t="s">
        <v>245</v>
      </c>
      <c r="B188" s="167" t="s">
        <v>287</v>
      </c>
      <c r="C188" s="167" t="s">
        <v>303</v>
      </c>
      <c r="D188" s="168" t="s">
        <v>293</v>
      </c>
      <c r="E188" s="209"/>
      <c r="F188" s="169"/>
      <c r="G188" s="205">
        <f t="shared" si="17"/>
        <v>0</v>
      </c>
      <c r="H188" s="205">
        <f>IF(E188="Ikke relevant",0,5)</f>
        <v>5</v>
      </c>
      <c r="I188" s="57"/>
      <c r="J188" s="57" t="s">
        <v>137</v>
      </c>
    </row>
    <row r="189" spans="1:10" ht="22.9" customHeight="1">
      <c r="A189" s="167" t="s">
        <v>701</v>
      </c>
      <c r="B189" s="167" t="s">
        <v>704</v>
      </c>
      <c r="C189" s="167" t="s">
        <v>706</v>
      </c>
      <c r="D189" s="168" t="s">
        <v>294</v>
      </c>
      <c r="E189" s="209"/>
      <c r="F189" s="169"/>
      <c r="G189" s="205">
        <f t="shared" si="17"/>
        <v>0</v>
      </c>
      <c r="H189" s="205">
        <f t="shared" ref="H189:H191" si="19">IF(E189="Ikke relevant",0,3)</f>
        <v>3</v>
      </c>
      <c r="I189" s="57"/>
      <c r="J189" s="57" t="s">
        <v>137</v>
      </c>
    </row>
    <row r="190" spans="1:10" ht="21" customHeight="1">
      <c r="A190" s="167" t="s">
        <v>702</v>
      </c>
      <c r="B190" s="167" t="s">
        <v>288</v>
      </c>
      <c r="C190" s="167" t="s">
        <v>707</v>
      </c>
      <c r="D190" s="168" t="s">
        <v>294</v>
      </c>
      <c r="E190" s="209"/>
      <c r="F190" s="169"/>
      <c r="G190" s="205">
        <f t="shared" si="17"/>
        <v>0</v>
      </c>
      <c r="H190" s="205">
        <f t="shared" si="19"/>
        <v>3</v>
      </c>
      <c r="I190" s="57"/>
      <c r="J190" s="57" t="s">
        <v>137</v>
      </c>
    </row>
    <row r="191" spans="1:10" ht="25.15" customHeight="1">
      <c r="A191" s="167" t="s">
        <v>703</v>
      </c>
      <c r="B191" s="167" t="s">
        <v>705</v>
      </c>
      <c r="C191" s="167" t="s">
        <v>708</v>
      </c>
      <c r="D191" s="168" t="s">
        <v>294</v>
      </c>
      <c r="E191" s="209"/>
      <c r="F191" s="169"/>
      <c r="G191" s="205">
        <f t="shared" si="17"/>
        <v>0</v>
      </c>
      <c r="H191" s="205">
        <f t="shared" si="19"/>
        <v>3</v>
      </c>
      <c r="I191" s="57"/>
      <c r="J191" s="57" t="s">
        <v>137</v>
      </c>
    </row>
    <row r="192" spans="1:10" ht="10.5">
      <c r="A192" s="189"/>
      <c r="B192" s="190" t="s">
        <v>152</v>
      </c>
      <c r="C192" s="189"/>
      <c r="D192" s="190"/>
      <c r="G192" s="207">
        <f>G8+G19+G30+G55+G74+G98+G125+G139+G150+G168+G179</f>
        <v>0</v>
      </c>
      <c r="H192" s="207">
        <f>H8+H19+H30+H55+H74+H98+H125+H139+H150+H168+H179</f>
        <v>276</v>
      </c>
      <c r="I192" s="54">
        <f>G192/H192</f>
        <v>0</v>
      </c>
      <c r="J192" s="53" t="s">
        <v>141</v>
      </c>
    </row>
    <row r="193" spans="1:10" ht="10.5">
      <c r="A193" s="189"/>
      <c r="B193" s="192" t="s">
        <v>153</v>
      </c>
      <c r="C193" s="189"/>
      <c r="D193" s="192"/>
      <c r="G193" s="204">
        <f>H192*0.3</f>
        <v>82.8</v>
      </c>
      <c r="H193" s="204"/>
      <c r="I193" s="52">
        <v>0.3</v>
      </c>
      <c r="J193" s="51" t="s">
        <v>141</v>
      </c>
    </row>
    <row r="194" spans="1:10" ht="10.5">
      <c r="A194" s="189"/>
      <c r="B194" s="192" t="s">
        <v>154</v>
      </c>
      <c r="C194" s="189"/>
      <c r="D194" s="192"/>
      <c r="G194" s="204">
        <f>G192-G193</f>
        <v>-82.8</v>
      </c>
      <c r="H194" s="204"/>
      <c r="I194" s="51"/>
      <c r="J194" s="51" t="s">
        <v>141</v>
      </c>
    </row>
    <row r="196" spans="1:10" ht="10.5">
      <c r="A196" s="160">
        <v>0</v>
      </c>
      <c r="B196" s="160" t="s">
        <v>54</v>
      </c>
      <c r="C196" s="160" t="s">
        <v>54</v>
      </c>
      <c r="D196" s="161" t="s">
        <v>55</v>
      </c>
      <c r="E196" s="195" t="s">
        <v>56</v>
      </c>
      <c r="F196" s="160" t="s">
        <v>57</v>
      </c>
      <c r="G196" s="202"/>
      <c r="H196" s="202"/>
      <c r="I196" s="159"/>
      <c r="J196" s="158" t="s">
        <v>141</v>
      </c>
    </row>
    <row r="197" spans="1:10" ht="10.5">
      <c r="A197" s="182">
        <v>1</v>
      </c>
      <c r="B197" s="182" t="s">
        <v>54</v>
      </c>
      <c r="C197" s="182" t="s">
        <v>54</v>
      </c>
      <c r="D197" s="192" t="s">
        <v>55</v>
      </c>
      <c r="E197" s="199" t="s">
        <v>56</v>
      </c>
      <c r="F197" s="193" t="s">
        <v>57</v>
      </c>
      <c r="G197" s="204">
        <f>SUM(G198:G203)</f>
        <v>0</v>
      </c>
      <c r="H197" s="204">
        <v>0</v>
      </c>
      <c r="I197" s="52">
        <v>0</v>
      </c>
      <c r="J197" s="51" t="s">
        <v>141</v>
      </c>
    </row>
    <row r="198" spans="1:10" ht="10.5">
      <c r="A198" s="194">
        <f>A8</f>
        <v>2</v>
      </c>
      <c r="B198" s="194" t="str">
        <f>B8</f>
        <v>Kollegaer</v>
      </c>
      <c r="C198" s="194" t="str">
        <f>C8</f>
        <v>Kollegaer</v>
      </c>
      <c r="D198" s="194" t="str">
        <f>D8</f>
        <v>Type</v>
      </c>
      <c r="E198" s="200" t="str">
        <f>E8</f>
        <v>Ja/nej</v>
      </c>
      <c r="F198" s="194" t="str">
        <f>F8</f>
        <v>Evt. kommentarer</v>
      </c>
      <c r="G198" s="204">
        <f>G8</f>
        <v>0</v>
      </c>
      <c r="H198" s="204">
        <f>H8</f>
        <v>13</v>
      </c>
      <c r="I198" s="51">
        <f>I8</f>
        <v>0</v>
      </c>
      <c r="J198" s="51" t="str">
        <f>J8</f>
        <v>ps</v>
      </c>
    </row>
    <row r="199" spans="1:10" ht="10.5">
      <c r="A199" s="194">
        <f>A19</f>
        <v>3</v>
      </c>
      <c r="B199" s="194" t="str">
        <f>B19</f>
        <v>Gæsteinformation</v>
      </c>
      <c r="C199" s="194" t="str">
        <f>C19</f>
        <v>Gæsteinformation</v>
      </c>
      <c r="D199" s="194" t="str">
        <f>D19</f>
        <v>Type</v>
      </c>
      <c r="E199" s="200" t="str">
        <f>E19</f>
        <v>Ja/nej</v>
      </c>
      <c r="F199" s="194" t="str">
        <f>F19</f>
        <v>Evt. kommentarer</v>
      </c>
      <c r="G199" s="204">
        <f>G19</f>
        <v>0</v>
      </c>
      <c r="H199" s="204">
        <f>H19</f>
        <v>15</v>
      </c>
      <c r="I199" s="51">
        <f>I19</f>
        <v>0</v>
      </c>
      <c r="J199" s="51" t="str">
        <f>J19</f>
        <v>ps</v>
      </c>
    </row>
    <row r="200" spans="1:10" ht="10.5">
      <c r="A200" s="194">
        <f>A30</f>
        <v>4</v>
      </c>
      <c r="B200" s="194" t="str">
        <f>B30</f>
        <v>Vand</v>
      </c>
      <c r="C200" s="194" t="str">
        <f>C30</f>
        <v>Vand</v>
      </c>
      <c r="D200" s="194" t="str">
        <f>D30</f>
        <v>Type</v>
      </c>
      <c r="E200" s="200" t="str">
        <f>E30</f>
        <v>Ja/nej</v>
      </c>
      <c r="F200" s="194" t="str">
        <f>F30</f>
        <v>Evt. kommentarer</v>
      </c>
      <c r="G200" s="204">
        <f>G30</f>
        <v>0</v>
      </c>
      <c r="H200" s="204">
        <f>H30</f>
        <v>32</v>
      </c>
      <c r="I200" s="51">
        <f>I30</f>
        <v>0</v>
      </c>
      <c r="J200" s="51" t="str">
        <f>J30</f>
        <v>ps</v>
      </c>
    </row>
    <row r="201" spans="1:10" ht="10.5">
      <c r="A201" s="194">
        <f t="shared" ref="A201:J201" si="20">A55</f>
        <v>5</v>
      </c>
      <c r="B201" s="194" t="str">
        <f t="shared" si="20"/>
        <v>Rengøring</v>
      </c>
      <c r="C201" s="194" t="str">
        <f t="shared" si="20"/>
        <v>Rengøring</v>
      </c>
      <c r="D201" s="194" t="str">
        <f t="shared" si="20"/>
        <v>Type</v>
      </c>
      <c r="E201" s="200" t="str">
        <f t="shared" si="20"/>
        <v>Ja/nej</v>
      </c>
      <c r="F201" s="194" t="str">
        <f t="shared" si="20"/>
        <v>Evt. kommentarer</v>
      </c>
      <c r="G201" s="204">
        <f t="shared" si="20"/>
        <v>0</v>
      </c>
      <c r="H201" s="204">
        <f t="shared" si="20"/>
        <v>13</v>
      </c>
      <c r="I201" s="51">
        <f t="shared" si="20"/>
        <v>0</v>
      </c>
      <c r="J201" s="51" t="str">
        <f t="shared" si="20"/>
        <v>ps</v>
      </c>
    </row>
    <row r="202" spans="1:10" ht="10.5">
      <c r="A202" s="194">
        <f t="shared" ref="A202:J202" si="21">A74</f>
        <v>6</v>
      </c>
      <c r="B202" s="194" t="str">
        <f t="shared" si="21"/>
        <v>Affald</v>
      </c>
      <c r="C202" s="194" t="str">
        <f t="shared" si="21"/>
        <v>Affald</v>
      </c>
      <c r="D202" s="194" t="str">
        <f t="shared" si="21"/>
        <v>Type</v>
      </c>
      <c r="E202" s="200" t="str">
        <f t="shared" si="21"/>
        <v>Ja/nej</v>
      </c>
      <c r="F202" s="194" t="str">
        <f t="shared" si="21"/>
        <v>Evt. kommentarer</v>
      </c>
      <c r="G202" s="204">
        <f t="shared" si="21"/>
        <v>0</v>
      </c>
      <c r="H202" s="204">
        <f t="shared" si="21"/>
        <v>34</v>
      </c>
      <c r="I202" s="51">
        <f t="shared" si="21"/>
        <v>0</v>
      </c>
      <c r="J202" s="51" t="str">
        <f t="shared" si="21"/>
        <v>ps</v>
      </c>
    </row>
    <row r="203" spans="1:10" ht="10.5">
      <c r="A203" s="194">
        <f t="shared" ref="A203:J203" si="22">A98</f>
        <v>7</v>
      </c>
      <c r="B203" s="194" t="str">
        <f t="shared" si="22"/>
        <v>Energi</v>
      </c>
      <c r="C203" s="194" t="str">
        <f t="shared" si="22"/>
        <v>Energi</v>
      </c>
      <c r="D203" s="194" t="str">
        <f t="shared" si="22"/>
        <v>Type</v>
      </c>
      <c r="E203" s="200" t="str">
        <f t="shared" si="22"/>
        <v>Ja/nej</v>
      </c>
      <c r="F203" s="194" t="str">
        <f t="shared" si="22"/>
        <v>Evt. kommentarer</v>
      </c>
      <c r="G203" s="204">
        <f t="shared" si="22"/>
        <v>0</v>
      </c>
      <c r="H203" s="204">
        <f t="shared" si="22"/>
        <v>50</v>
      </c>
      <c r="I203" s="51">
        <f t="shared" si="22"/>
        <v>0</v>
      </c>
      <c r="J203" s="51" t="str">
        <f t="shared" si="22"/>
        <v>ps</v>
      </c>
    </row>
    <row r="204" spans="1:10" ht="10.5">
      <c r="A204" s="194">
        <f t="shared" ref="A204:J204" si="23">A125</f>
        <v>8</v>
      </c>
      <c r="B204" s="194" t="str">
        <f t="shared" si="23"/>
        <v>Fødevarer</v>
      </c>
      <c r="C204" s="194" t="str">
        <f t="shared" si="23"/>
        <v>Fødevarer</v>
      </c>
      <c r="D204" s="194" t="str">
        <f t="shared" si="23"/>
        <v>Type</v>
      </c>
      <c r="E204" s="200" t="str">
        <f t="shared" si="23"/>
        <v>Ja/nej</v>
      </c>
      <c r="F204" s="194" t="str">
        <f t="shared" si="23"/>
        <v>Evt. kommentarer</v>
      </c>
      <c r="G204" s="204">
        <f t="shared" si="23"/>
        <v>0</v>
      </c>
      <c r="H204" s="204">
        <f t="shared" si="23"/>
        <v>32</v>
      </c>
      <c r="I204" s="51">
        <f t="shared" si="23"/>
        <v>0</v>
      </c>
      <c r="J204" s="51" t="str">
        <f t="shared" si="23"/>
        <v>ps</v>
      </c>
    </row>
    <row r="205" spans="1:10" ht="10.5">
      <c r="A205" s="194">
        <f t="shared" ref="A205:J205" si="24">A139</f>
        <v>9</v>
      </c>
      <c r="B205" s="194" t="str">
        <f t="shared" si="24"/>
        <v>Butik</v>
      </c>
      <c r="C205" s="194" t="str">
        <f t="shared" si="24"/>
        <v>Butik</v>
      </c>
      <c r="D205" s="194" t="str">
        <f t="shared" si="24"/>
        <v>Type</v>
      </c>
      <c r="E205" s="200" t="str">
        <f t="shared" si="24"/>
        <v>Ja/nej</v>
      </c>
      <c r="F205" s="194" t="str">
        <f t="shared" si="24"/>
        <v>Evt. kommentarer</v>
      </c>
      <c r="G205" s="204">
        <f t="shared" si="24"/>
        <v>0</v>
      </c>
      <c r="H205" s="204">
        <f t="shared" si="24"/>
        <v>22</v>
      </c>
      <c r="I205" s="51">
        <f t="shared" si="24"/>
        <v>0</v>
      </c>
      <c r="J205" s="51" t="str">
        <f t="shared" si="24"/>
        <v>ps</v>
      </c>
    </row>
    <row r="206" spans="1:10" ht="10.5">
      <c r="A206" s="194">
        <f t="shared" ref="A206:J206" si="25">A150</f>
        <v>10</v>
      </c>
      <c r="B206" s="194" t="str">
        <f t="shared" si="25"/>
        <v>Udeområde</v>
      </c>
      <c r="C206" s="194" t="str">
        <f t="shared" si="25"/>
        <v>Udeområde</v>
      </c>
      <c r="D206" s="194" t="str">
        <f t="shared" si="25"/>
        <v>Type</v>
      </c>
      <c r="E206" s="200" t="str">
        <f t="shared" si="25"/>
        <v>Ja/nej</v>
      </c>
      <c r="F206" s="194" t="str">
        <f t="shared" si="25"/>
        <v>Evt. kommentarer</v>
      </c>
      <c r="G206" s="204">
        <f t="shared" si="25"/>
        <v>0</v>
      </c>
      <c r="H206" s="204">
        <f t="shared" si="25"/>
        <v>25</v>
      </c>
      <c r="I206" s="51">
        <f t="shared" si="25"/>
        <v>0</v>
      </c>
      <c r="J206" s="51" t="str">
        <f t="shared" si="25"/>
        <v>ps</v>
      </c>
    </row>
    <row r="207" spans="1:10" ht="10.5">
      <c r="A207" s="194">
        <f t="shared" ref="A207:J207" si="26">A168</f>
        <v>11</v>
      </c>
      <c r="B207" s="194" t="str">
        <f t="shared" si="26"/>
        <v>Natur</v>
      </c>
      <c r="C207" s="194" t="str">
        <f t="shared" si="26"/>
        <v>Natur</v>
      </c>
      <c r="D207" s="194" t="str">
        <f t="shared" si="26"/>
        <v>Type</v>
      </c>
      <c r="E207" s="200" t="str">
        <f t="shared" si="26"/>
        <v>Ja/nej</v>
      </c>
      <c r="F207" s="194" t="str">
        <f t="shared" si="26"/>
        <v>Evt. kommentarer</v>
      </c>
      <c r="G207" s="204">
        <f t="shared" si="26"/>
        <v>0</v>
      </c>
      <c r="H207" s="204">
        <f t="shared" si="26"/>
        <v>20</v>
      </c>
      <c r="I207" s="51">
        <f t="shared" si="26"/>
        <v>0</v>
      </c>
      <c r="J207" s="51" t="str">
        <f t="shared" si="26"/>
        <v>ps</v>
      </c>
    </row>
    <row r="208" spans="1:10" ht="10.5">
      <c r="A208" s="194">
        <f t="shared" ref="A208:J208" si="27">A179</f>
        <v>12</v>
      </c>
      <c r="B208" s="194" t="str">
        <f t="shared" si="27"/>
        <v>Administration og indkøb</v>
      </c>
      <c r="C208" s="194" t="str">
        <f t="shared" si="27"/>
        <v>Administration og indkøb</v>
      </c>
      <c r="D208" s="194" t="str">
        <f t="shared" si="27"/>
        <v>Type</v>
      </c>
      <c r="E208" s="200" t="str">
        <f t="shared" si="27"/>
        <v>Ja/nej</v>
      </c>
      <c r="F208" s="194" t="str">
        <f t="shared" si="27"/>
        <v>Evt. kommentarer</v>
      </c>
      <c r="G208" s="204">
        <f t="shared" si="27"/>
        <v>0</v>
      </c>
      <c r="H208" s="204">
        <f t="shared" si="27"/>
        <v>20</v>
      </c>
      <c r="I208" s="51">
        <f t="shared" si="27"/>
        <v>0</v>
      </c>
      <c r="J208" s="51" t="str">
        <f t="shared" si="27"/>
        <v>ps</v>
      </c>
    </row>
    <row r="209" spans="2:10" ht="10.5">
      <c r="B209" s="194" t="str">
        <f>B192</f>
        <v>Antal point</v>
      </c>
      <c r="C209" s="191"/>
      <c r="G209" s="206">
        <f t="shared" ref="G209:J209" si="28">G192</f>
        <v>0</v>
      </c>
      <c r="H209" s="206">
        <f t="shared" si="28"/>
        <v>276</v>
      </c>
      <c r="I209" s="49">
        <f t="shared" si="28"/>
        <v>0</v>
      </c>
      <c r="J209" s="49" t="str">
        <f t="shared" si="28"/>
        <v>ps</v>
      </c>
    </row>
    <row r="210" spans="2:10" ht="10.5">
      <c r="B210" s="194" t="str">
        <f>B193</f>
        <v>Pointgrænse</v>
      </c>
      <c r="C210" s="191"/>
      <c r="G210" s="206">
        <f t="shared" ref="G210:J210" si="29">G193</f>
        <v>82.8</v>
      </c>
      <c r="H210" s="206">
        <f t="shared" si="29"/>
        <v>0</v>
      </c>
      <c r="I210" s="58">
        <f t="shared" si="29"/>
        <v>0.3</v>
      </c>
      <c r="J210" s="49" t="str">
        <f t="shared" si="29"/>
        <v>ps</v>
      </c>
    </row>
    <row r="211" spans="2:10" ht="10.5">
      <c r="B211" s="194" t="str">
        <f>B194</f>
        <v>Plus/minus over grænse</v>
      </c>
      <c r="C211" s="191"/>
      <c r="G211" s="206">
        <f t="shared" ref="G211:J211" si="30">G194</f>
        <v>-82.8</v>
      </c>
      <c r="H211" s="206">
        <f t="shared" si="30"/>
        <v>0</v>
      </c>
      <c r="I211" s="49">
        <f t="shared" si="30"/>
        <v>0</v>
      </c>
      <c r="J211" s="49" t="str">
        <f t="shared" si="30"/>
        <v>ps</v>
      </c>
    </row>
  </sheetData>
  <autoFilter ref="A1:J211" xr:uid="{00000000-0009-0000-0000-000001000000}"/>
  <phoneticPr fontId="19" type="noConversion"/>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2F8AFA5-A5C3-4417-8F2C-DD067948E7AA}">
          <x14:formula1>
            <xm:f>'Ark1'!$A$1:$A$3</xm:f>
          </x14:formula1>
          <xm:sqref>E2:E7 E186:E191 E180:E184 E173:E178 E169:E171 E160:E167 E151:E158 E144:E149 E140:E142 E130:E138 E126:E128 E112:E124 E99:E110 E89:E97 E75:E87 E69:E73 E9:E14 E45:E54 E25:E29 E20:E23 E16:E18 E56:E64 E66:E67 E31:E43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16"/>
  <sheetViews>
    <sheetView view="pageLayout" zoomScaleNormal="100" workbookViewId="0">
      <selection activeCell="B6" sqref="B6"/>
    </sheetView>
  </sheetViews>
  <sheetFormatPr defaultRowHeight="15"/>
  <cols>
    <col min="1" max="1" width="22.42578125" customWidth="1"/>
    <col min="2" max="2" width="53.85546875" customWidth="1"/>
  </cols>
  <sheetData>
    <row r="1" spans="1:2">
      <c r="A1" s="157" t="s">
        <v>95</v>
      </c>
      <c r="B1" s="157" t="s">
        <v>93</v>
      </c>
    </row>
    <row r="2" spans="1:2" ht="15" customHeight="1">
      <c r="A2" s="41" t="s">
        <v>203</v>
      </c>
      <c r="B2" s="41" t="s">
        <v>197</v>
      </c>
    </row>
    <row r="3" spans="1:2" ht="69.75" customHeight="1">
      <c r="A3" s="41" t="s">
        <v>201</v>
      </c>
      <c r="B3" s="41" t="s">
        <v>717</v>
      </c>
    </row>
    <row r="4" spans="1:2" ht="40.5" customHeight="1">
      <c r="A4" s="41" t="s">
        <v>200</v>
      </c>
      <c r="B4" s="41" t="s">
        <v>731</v>
      </c>
    </row>
    <row r="5" spans="1:2" ht="34.5" customHeight="1">
      <c r="A5" s="41" t="s">
        <v>732</v>
      </c>
      <c r="B5" s="41" t="s">
        <v>903</v>
      </c>
    </row>
    <row r="6" spans="1:2" ht="43.5" customHeight="1">
      <c r="A6" s="41" t="s">
        <v>202</v>
      </c>
      <c r="B6" s="41" t="s">
        <v>735</v>
      </c>
    </row>
    <row r="7" spans="1:2" ht="24" customHeight="1">
      <c r="A7" s="41" t="s">
        <v>96</v>
      </c>
      <c r="B7" s="41" t="s">
        <v>97</v>
      </c>
    </row>
    <row r="8" spans="1:2" ht="31.5">
      <c r="A8" s="41" t="s">
        <v>106</v>
      </c>
      <c r="B8" s="41" t="s">
        <v>718</v>
      </c>
    </row>
    <row r="9" spans="1:2">
      <c r="A9" s="231" t="s">
        <v>104</v>
      </c>
      <c r="B9" s="231" t="s">
        <v>98</v>
      </c>
    </row>
    <row r="10" spans="1:2">
      <c r="A10" s="231"/>
      <c r="B10" s="231"/>
    </row>
    <row r="11" spans="1:2" ht="42">
      <c r="A11" s="41" t="s">
        <v>105</v>
      </c>
      <c r="B11" s="41" t="s">
        <v>734</v>
      </c>
    </row>
    <row r="12" spans="1:2" ht="31.5">
      <c r="A12" s="41" t="s">
        <v>198</v>
      </c>
      <c r="B12" s="41" t="s">
        <v>313</v>
      </c>
    </row>
    <row r="13" spans="1:2" ht="31.5">
      <c r="A13" s="41" t="s">
        <v>123</v>
      </c>
      <c r="B13" s="41" t="s">
        <v>719</v>
      </c>
    </row>
    <row r="14" spans="1:2" ht="31.5">
      <c r="A14" s="41" t="s">
        <v>124</v>
      </c>
      <c r="B14" s="41" t="s">
        <v>125</v>
      </c>
    </row>
    <row r="15" spans="1:2" ht="42">
      <c r="A15" s="41" t="s">
        <v>126</v>
      </c>
      <c r="B15" s="41" t="s">
        <v>127</v>
      </c>
    </row>
    <row r="16" spans="1:2" ht="21">
      <c r="A16" s="41" t="s">
        <v>733</v>
      </c>
      <c r="B16" s="41" t="s">
        <v>199</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DFB-FCBB-4658-992D-A585C219E405}">
  <sheetPr>
    <tabColor rgb="FF0070C0"/>
  </sheetPr>
  <dimension ref="A1:D96"/>
  <sheetViews>
    <sheetView workbookViewId="0">
      <selection activeCell="C8" sqref="C8"/>
    </sheetView>
  </sheetViews>
  <sheetFormatPr defaultRowHeight="15"/>
  <cols>
    <col min="1" max="1" width="15" customWidth="1"/>
    <col min="2" max="2" width="42.140625" customWidth="1"/>
    <col min="3" max="3" width="16.5703125" customWidth="1"/>
    <col min="4" max="4" width="20" customWidth="1"/>
    <col min="7" max="7" width="13.42578125" customWidth="1"/>
  </cols>
  <sheetData>
    <row r="1" spans="1:4" ht="18">
      <c r="A1" s="59" t="s">
        <v>416</v>
      </c>
    </row>
    <row r="2" spans="1:4" ht="15.75" thickBot="1">
      <c r="A2" s="117"/>
    </row>
    <row r="3" spans="1:4" s="127" customFormat="1" ht="12.75" thickBot="1">
      <c r="A3" s="124" t="s">
        <v>722</v>
      </c>
      <c r="B3" s="125" t="s">
        <v>65</v>
      </c>
      <c r="C3" s="126" t="s">
        <v>66</v>
      </c>
      <c r="D3" s="125" t="s">
        <v>65</v>
      </c>
    </row>
    <row r="4" spans="1:4">
      <c r="A4" s="117"/>
    </row>
    <row r="5" spans="1:4" ht="15.75" thickBot="1">
      <c r="A5" s="117"/>
    </row>
    <row r="6" spans="1:4" ht="15.75" thickBot="1">
      <c r="B6" s="118" t="s">
        <v>417</v>
      </c>
    </row>
    <row r="7" spans="1:4">
      <c r="B7" s="119"/>
    </row>
    <row r="8" spans="1:4" ht="33.75">
      <c r="B8" s="120" t="s">
        <v>418</v>
      </c>
    </row>
    <row r="9" spans="1:4">
      <c r="B9" s="120"/>
    </row>
    <row r="10" spans="1:4" ht="45.75">
      <c r="B10" s="121" t="s">
        <v>720</v>
      </c>
    </row>
    <row r="11" spans="1:4">
      <c r="B11" s="120"/>
    </row>
    <row r="12" spans="1:4" ht="34.5">
      <c r="B12" s="121" t="s">
        <v>419</v>
      </c>
    </row>
    <row r="13" spans="1:4">
      <c r="B13" s="120"/>
    </row>
    <row r="14" spans="1:4" ht="34.5">
      <c r="B14" s="121" t="s">
        <v>721</v>
      </c>
    </row>
    <row r="15" spans="1:4">
      <c r="B15" s="120"/>
    </row>
    <row r="16" spans="1:4" ht="34.5">
      <c r="B16" s="121" t="s">
        <v>420</v>
      </c>
    </row>
    <row r="17" spans="1:4">
      <c r="B17" s="120"/>
    </row>
    <row r="18" spans="1:4" ht="15.75" thickBot="1">
      <c r="B18" s="122"/>
    </row>
    <row r="19" spans="1:4">
      <c r="A19" s="117"/>
    </row>
    <row r="20" spans="1:4">
      <c r="A20" s="117"/>
    </row>
    <row r="21" spans="1:4" ht="18">
      <c r="A21" s="59" t="s">
        <v>421</v>
      </c>
    </row>
    <row r="22" spans="1:4" ht="15.75" thickBot="1">
      <c r="A22" s="117"/>
    </row>
    <row r="23" spans="1:4" ht="16.5" thickTop="1" thickBot="1">
      <c r="A23" s="129" t="s">
        <v>469</v>
      </c>
      <c r="B23" s="130" t="s">
        <v>422</v>
      </c>
      <c r="C23" s="130" t="s">
        <v>94</v>
      </c>
      <c r="D23" s="129" t="s">
        <v>423</v>
      </c>
    </row>
    <row r="24" spans="1:4" ht="15" customHeight="1" thickTop="1" thickBot="1">
      <c r="A24" s="131">
        <v>43160</v>
      </c>
      <c r="B24" s="132" t="s">
        <v>424</v>
      </c>
      <c r="C24" s="132" t="s">
        <v>67</v>
      </c>
      <c r="D24" s="133">
        <v>43393</v>
      </c>
    </row>
    <row r="25" spans="1:4" ht="15" customHeight="1" thickTop="1" thickBot="1">
      <c r="A25" s="133">
        <v>43160</v>
      </c>
      <c r="B25" s="132" t="s">
        <v>425</v>
      </c>
      <c r="C25" s="132" t="s">
        <v>426</v>
      </c>
      <c r="D25" s="133">
        <v>43271</v>
      </c>
    </row>
    <row r="26" spans="1:4" ht="16.5" thickTop="1" thickBot="1">
      <c r="A26" s="134"/>
      <c r="B26" s="134"/>
      <c r="C26" s="134"/>
      <c r="D26" s="134"/>
    </row>
    <row r="27" spans="1:4" ht="16.5" thickTop="1" thickBot="1">
      <c r="A27" s="134"/>
      <c r="B27" s="134"/>
      <c r="C27" s="134"/>
      <c r="D27" s="134"/>
    </row>
    <row r="28" spans="1:4" ht="16.5" thickTop="1" thickBot="1">
      <c r="A28" s="134"/>
      <c r="B28" s="134"/>
      <c r="C28" s="134"/>
      <c r="D28" s="134"/>
    </row>
    <row r="29" spans="1:4" ht="16.5" thickTop="1" thickBot="1">
      <c r="A29" s="134"/>
      <c r="B29" s="134"/>
      <c r="C29" s="134"/>
      <c r="D29" s="134"/>
    </row>
    <row r="30" spans="1:4" ht="16.5" thickTop="1" thickBot="1">
      <c r="A30" s="134"/>
      <c r="B30" s="134"/>
      <c r="C30" s="134"/>
      <c r="D30" s="134"/>
    </row>
    <row r="31" spans="1:4" ht="16.5" thickTop="1" thickBot="1">
      <c r="A31" s="134"/>
      <c r="B31" s="134"/>
      <c r="C31" s="134"/>
      <c r="D31" s="134"/>
    </row>
    <row r="32" spans="1:4" ht="16.5" thickTop="1" thickBot="1">
      <c r="A32" s="134"/>
      <c r="B32" s="134"/>
      <c r="C32" s="134"/>
      <c r="D32" s="134"/>
    </row>
    <row r="33" spans="1:4" ht="16.5" thickTop="1" thickBot="1">
      <c r="A33" s="134"/>
      <c r="B33" s="134"/>
      <c r="C33" s="134"/>
      <c r="D33" s="134"/>
    </row>
    <row r="34" spans="1:4" ht="16.5" thickTop="1" thickBot="1">
      <c r="A34" s="134"/>
      <c r="B34" s="134"/>
      <c r="C34" s="134"/>
      <c r="D34" s="134"/>
    </row>
    <row r="35" spans="1:4" ht="16.5" thickTop="1" thickBot="1">
      <c r="A35" s="134"/>
      <c r="B35" s="134"/>
      <c r="C35" s="134"/>
      <c r="D35" s="134"/>
    </row>
    <row r="36" spans="1:4" ht="16.5" thickTop="1" thickBot="1">
      <c r="A36" s="134"/>
      <c r="B36" s="134"/>
      <c r="C36" s="134"/>
      <c r="D36" s="134"/>
    </row>
    <row r="37" spans="1:4" ht="16.5" thickTop="1" thickBot="1">
      <c r="A37" s="134"/>
      <c r="B37" s="134"/>
      <c r="C37" s="134"/>
      <c r="D37" s="134"/>
    </row>
    <row r="38" spans="1:4" ht="16.5" thickTop="1" thickBot="1">
      <c r="A38" s="134"/>
      <c r="B38" s="134"/>
      <c r="C38" s="134"/>
      <c r="D38" s="134"/>
    </row>
    <row r="39" spans="1:4" ht="16.5" thickTop="1" thickBot="1">
      <c r="A39" s="134"/>
      <c r="B39" s="134"/>
      <c r="C39" s="134"/>
      <c r="D39" s="134"/>
    </row>
    <row r="40" spans="1:4" ht="16.5" thickTop="1" thickBot="1">
      <c r="A40" s="134"/>
      <c r="B40" s="134"/>
      <c r="C40" s="134"/>
      <c r="D40" s="134"/>
    </row>
    <row r="41" spans="1:4" ht="15.75" thickTop="1"/>
    <row r="45" spans="1:4" ht="15.75" thickBot="1">
      <c r="A45" s="123" t="s">
        <v>427</v>
      </c>
      <c r="B45" s="135" t="s">
        <v>428</v>
      </c>
    </row>
    <row r="46" spans="1:4">
      <c r="A46" s="232" t="s">
        <v>470</v>
      </c>
      <c r="B46" s="136" t="s">
        <v>429</v>
      </c>
    </row>
    <row r="47" spans="1:4">
      <c r="A47" s="233"/>
      <c r="B47" s="136" t="s">
        <v>430</v>
      </c>
    </row>
    <row r="48" spans="1:4">
      <c r="A48" s="233"/>
      <c r="B48" s="136" t="s">
        <v>431</v>
      </c>
    </row>
    <row r="49" spans="1:2">
      <c r="A49" s="233"/>
      <c r="B49" s="136" t="s">
        <v>432</v>
      </c>
    </row>
    <row r="50" spans="1:2">
      <c r="A50" s="233"/>
      <c r="B50" s="136" t="s">
        <v>433</v>
      </c>
    </row>
    <row r="51" spans="1:2" ht="21">
      <c r="A51" s="233"/>
      <c r="B51" s="136" t="s">
        <v>434</v>
      </c>
    </row>
    <row r="52" spans="1:2" ht="15.75" thickBot="1">
      <c r="A52" s="234"/>
      <c r="B52" s="137"/>
    </row>
    <row r="53" spans="1:2">
      <c r="A53" s="232" t="s">
        <v>471</v>
      </c>
      <c r="B53" s="136" t="s">
        <v>435</v>
      </c>
    </row>
    <row r="54" spans="1:2" ht="21">
      <c r="A54" s="233"/>
      <c r="B54" s="136" t="s">
        <v>436</v>
      </c>
    </row>
    <row r="55" spans="1:2">
      <c r="A55" s="233"/>
      <c r="B55" s="136" t="s">
        <v>437</v>
      </c>
    </row>
    <row r="56" spans="1:2" ht="15.75" thickBot="1">
      <c r="A56" s="234"/>
      <c r="B56" s="137"/>
    </row>
    <row r="57" spans="1:2">
      <c r="A57" s="232" t="s">
        <v>472</v>
      </c>
      <c r="B57" s="136" t="s">
        <v>438</v>
      </c>
    </row>
    <row r="58" spans="1:2">
      <c r="A58" s="233"/>
      <c r="B58" s="136" t="s">
        <v>439</v>
      </c>
    </row>
    <row r="59" spans="1:2" ht="15.75" thickBot="1">
      <c r="A59" s="234"/>
      <c r="B59" s="137"/>
    </row>
    <row r="60" spans="1:2" ht="21">
      <c r="A60" s="232" t="s">
        <v>473</v>
      </c>
      <c r="B60" s="136" t="s">
        <v>440</v>
      </c>
    </row>
    <row r="61" spans="1:2" ht="21">
      <c r="A61" s="233"/>
      <c r="B61" s="136" t="s">
        <v>441</v>
      </c>
    </row>
    <row r="62" spans="1:2">
      <c r="A62" s="233"/>
      <c r="B62" s="136" t="s">
        <v>442</v>
      </c>
    </row>
    <row r="63" spans="1:2" ht="15.75" thickBot="1">
      <c r="A63" s="234"/>
      <c r="B63" s="138"/>
    </row>
    <row r="64" spans="1:2">
      <c r="A64" s="232" t="s">
        <v>474</v>
      </c>
      <c r="B64" s="136" t="s">
        <v>443</v>
      </c>
    </row>
    <row r="65" spans="1:2">
      <c r="A65" s="233"/>
      <c r="B65" s="136" t="s">
        <v>444</v>
      </c>
    </row>
    <row r="66" spans="1:2">
      <c r="A66" s="233"/>
      <c r="B66" s="136" t="s">
        <v>445</v>
      </c>
    </row>
    <row r="67" spans="1:2">
      <c r="A67" s="233"/>
      <c r="B67" s="136" t="s">
        <v>446</v>
      </c>
    </row>
    <row r="68" spans="1:2">
      <c r="A68" s="233"/>
      <c r="B68" s="136" t="s">
        <v>447</v>
      </c>
    </row>
    <row r="69" spans="1:2" ht="15.75" thickBot="1">
      <c r="A69" s="234"/>
      <c r="B69" s="137"/>
    </row>
    <row r="70" spans="1:2">
      <c r="A70" s="232" t="s">
        <v>475</v>
      </c>
      <c r="B70" s="136" t="s">
        <v>448</v>
      </c>
    </row>
    <row r="71" spans="1:2">
      <c r="A71" s="233"/>
      <c r="B71" s="136" t="s">
        <v>449</v>
      </c>
    </row>
    <row r="72" spans="1:2" ht="21">
      <c r="A72" s="233"/>
      <c r="B72" s="136" t="s">
        <v>450</v>
      </c>
    </row>
    <row r="73" spans="1:2">
      <c r="A73" s="233"/>
      <c r="B73" s="136" t="s">
        <v>451</v>
      </c>
    </row>
    <row r="74" spans="1:2" ht="15.75" thickBot="1">
      <c r="A74" s="234"/>
      <c r="B74" s="128"/>
    </row>
    <row r="75" spans="1:2">
      <c r="A75" s="232" t="s">
        <v>476</v>
      </c>
      <c r="B75" s="136" t="s">
        <v>452</v>
      </c>
    </row>
    <row r="76" spans="1:2">
      <c r="A76" s="233"/>
      <c r="B76" s="136" t="s">
        <v>453</v>
      </c>
    </row>
    <row r="77" spans="1:2">
      <c r="A77" s="233"/>
      <c r="B77" s="136" t="s">
        <v>454</v>
      </c>
    </row>
    <row r="78" spans="1:2">
      <c r="A78" s="233"/>
      <c r="B78" s="136" t="s">
        <v>455</v>
      </c>
    </row>
    <row r="79" spans="1:2" ht="15.75" thickBot="1">
      <c r="A79" s="234"/>
      <c r="B79" s="137"/>
    </row>
    <row r="80" spans="1:2">
      <c r="A80" s="232" t="s">
        <v>477</v>
      </c>
      <c r="B80" s="136" t="s">
        <v>456</v>
      </c>
    </row>
    <row r="81" spans="1:2" ht="21">
      <c r="A81" s="233"/>
      <c r="B81" s="136" t="s">
        <v>457</v>
      </c>
    </row>
    <row r="82" spans="1:2">
      <c r="A82" s="233"/>
      <c r="B82" s="136" t="s">
        <v>458</v>
      </c>
    </row>
    <row r="83" spans="1:2" ht="15.75" thickBot="1">
      <c r="A83" s="234"/>
      <c r="B83" s="137"/>
    </row>
    <row r="84" spans="1:2">
      <c r="A84" s="232" t="s">
        <v>478</v>
      </c>
      <c r="B84" s="136" t="s">
        <v>459</v>
      </c>
    </row>
    <row r="85" spans="1:2">
      <c r="A85" s="233"/>
      <c r="B85" s="136" t="s">
        <v>460</v>
      </c>
    </row>
    <row r="86" spans="1:2">
      <c r="A86" s="233"/>
      <c r="B86" s="136" t="s">
        <v>461</v>
      </c>
    </row>
    <row r="87" spans="1:2">
      <c r="A87" s="233"/>
      <c r="B87" s="136" t="s">
        <v>462</v>
      </c>
    </row>
    <row r="88" spans="1:2" ht="15.75" thickBot="1">
      <c r="A88" s="234"/>
      <c r="B88" s="137"/>
    </row>
    <row r="89" spans="1:2" ht="21">
      <c r="A89" s="232" t="s">
        <v>479</v>
      </c>
      <c r="B89" s="136" t="s">
        <v>463</v>
      </c>
    </row>
    <row r="90" spans="1:2" ht="21">
      <c r="A90" s="233"/>
      <c r="B90" s="136" t="s">
        <v>464</v>
      </c>
    </row>
    <row r="91" spans="1:2">
      <c r="A91" s="233"/>
      <c r="B91" s="136" t="s">
        <v>465</v>
      </c>
    </row>
    <row r="92" spans="1:2">
      <c r="A92" s="233"/>
      <c r="B92" s="136" t="s">
        <v>466</v>
      </c>
    </row>
    <row r="93" spans="1:2">
      <c r="A93" s="233"/>
      <c r="B93" s="136" t="s">
        <v>467</v>
      </c>
    </row>
    <row r="94" spans="1:2" ht="15.75" thickBot="1">
      <c r="A94" s="234"/>
      <c r="B94" s="137"/>
    </row>
    <row r="95" spans="1:2" ht="17.100000000000001" customHeight="1">
      <c r="A95" s="235" t="s">
        <v>480</v>
      </c>
      <c r="B95" s="237" t="s">
        <v>468</v>
      </c>
    </row>
    <row r="96" spans="1:2" ht="15.75" thickBot="1">
      <c r="A96" s="236"/>
      <c r="B96" s="238"/>
    </row>
  </sheetData>
  <mergeCells count="12">
    <mergeCell ref="A84:A88"/>
    <mergeCell ref="A89:A94"/>
    <mergeCell ref="A95:A96"/>
    <mergeCell ref="B95:B96"/>
    <mergeCell ref="A46:A52"/>
    <mergeCell ref="A53:A56"/>
    <mergeCell ref="A57:A59"/>
    <mergeCell ref="A60:A63"/>
    <mergeCell ref="A64:A69"/>
    <mergeCell ref="A75:A79"/>
    <mergeCell ref="A80:A83"/>
    <mergeCell ref="A70:A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H64"/>
  <sheetViews>
    <sheetView view="pageLayout" zoomScaleNormal="100" zoomScaleSheetLayoutView="100" workbookViewId="0">
      <selection activeCell="D2" sqref="D2"/>
    </sheetView>
  </sheetViews>
  <sheetFormatPr defaultRowHeight="15"/>
  <cols>
    <col min="1" max="4" width="9.42578125" bestFit="1" customWidth="1"/>
    <col min="5" max="5" width="10.85546875" customWidth="1"/>
    <col min="6" max="7" width="9.5703125" bestFit="1" customWidth="1"/>
    <col min="8" max="8" width="12.140625" customWidth="1"/>
    <col min="9" max="9" width="6" customWidth="1"/>
  </cols>
  <sheetData>
    <row r="1" spans="1:8" s="101" customFormat="1" ht="15.75">
      <c r="A1" s="66" t="s">
        <v>486</v>
      </c>
      <c r="B1" s="110" t="s">
        <v>487</v>
      </c>
    </row>
    <row r="3" spans="1:8">
      <c r="A3" s="12" t="s">
        <v>88</v>
      </c>
      <c r="B3" s="7"/>
      <c r="C3" s="8"/>
      <c r="D3" s="6" t="s">
        <v>68</v>
      </c>
      <c r="E3" s="116">
        <v>37</v>
      </c>
      <c r="F3" s="6"/>
      <c r="G3" s="6" t="s">
        <v>69</v>
      </c>
    </row>
    <row r="4" spans="1:8" ht="18">
      <c r="A4" s="111"/>
      <c r="B4" s="111" t="s">
        <v>70</v>
      </c>
      <c r="C4" s="111" t="s">
        <v>71</v>
      </c>
      <c r="D4" s="111" t="s">
        <v>72</v>
      </c>
      <c r="E4" s="111" t="s">
        <v>73</v>
      </c>
      <c r="F4" s="111" t="s">
        <v>74</v>
      </c>
      <c r="G4" s="111" t="s">
        <v>75</v>
      </c>
      <c r="H4" s="111" t="s">
        <v>76</v>
      </c>
    </row>
    <row r="5" spans="1:8">
      <c r="A5" s="13">
        <v>0</v>
      </c>
      <c r="B5" s="14">
        <v>40189</v>
      </c>
      <c r="C5" s="15">
        <v>17700</v>
      </c>
      <c r="D5" s="15">
        <v>3500</v>
      </c>
      <c r="E5" s="15">
        <v>30</v>
      </c>
      <c r="F5" s="15">
        <f>(E3*D5)/E5</f>
        <v>4316.666666666667</v>
      </c>
      <c r="G5" s="15">
        <f>D5/E5*30.5</f>
        <v>3558.3333333333335</v>
      </c>
      <c r="H5" s="16">
        <f>G5*E3</f>
        <v>131658.33333333334</v>
      </c>
    </row>
    <row r="6" spans="1:8">
      <c r="A6" s="13">
        <v>0</v>
      </c>
      <c r="B6" s="14">
        <v>40221</v>
      </c>
      <c r="C6" s="15">
        <v>22500</v>
      </c>
      <c r="D6" s="15">
        <f>C6-C5</f>
        <v>4800</v>
      </c>
      <c r="E6" s="15">
        <f>B6-B5</f>
        <v>32</v>
      </c>
      <c r="F6" s="15">
        <f>D6*E3/E6</f>
        <v>5550</v>
      </c>
      <c r="G6" s="15">
        <f>D6/E6*30.5</f>
        <v>4575</v>
      </c>
      <c r="H6" s="16">
        <f>G6*E3</f>
        <v>169275</v>
      </c>
    </row>
    <row r="7" spans="1:8">
      <c r="A7" s="17" t="s">
        <v>77</v>
      </c>
      <c r="B7" s="114"/>
      <c r="C7" s="115"/>
      <c r="D7" s="112"/>
      <c r="E7" s="107" t="s">
        <v>65</v>
      </c>
      <c r="F7" s="112"/>
      <c r="G7" s="107"/>
      <c r="H7" s="113" t="s">
        <v>65</v>
      </c>
    </row>
    <row r="8" spans="1:8">
      <c r="A8" s="17">
        <v>1</v>
      </c>
      <c r="B8" s="114"/>
      <c r="C8" s="115"/>
      <c r="D8" s="112">
        <f>C8-C7</f>
        <v>0</v>
      </c>
      <c r="E8" s="107">
        <f>B8-B7</f>
        <v>0</v>
      </c>
      <c r="F8" s="112" t="e">
        <f>D8*E3/E8</f>
        <v>#DIV/0!</v>
      </c>
      <c r="G8" s="112" t="e">
        <f>D8/E8*30.5</f>
        <v>#DIV/0!</v>
      </c>
      <c r="H8" s="113" t="e">
        <f>G8*E3</f>
        <v>#DIV/0!</v>
      </c>
    </row>
    <row r="9" spans="1:8">
      <c r="A9" s="17">
        <v>2</v>
      </c>
      <c r="B9" s="114"/>
      <c r="C9" s="115"/>
      <c r="D9" s="112">
        <f t="shared" ref="D9:D26" si="0">C9-C8</f>
        <v>0</v>
      </c>
      <c r="E9" s="107">
        <f t="shared" ref="E9:E26" si="1">B9-B8</f>
        <v>0</v>
      </c>
      <c r="F9" s="112" t="e">
        <f>D9*E3/E9</f>
        <v>#DIV/0!</v>
      </c>
      <c r="G9" s="112" t="e">
        <f t="shared" ref="G9:G26" si="2">D9/E9*30.5</f>
        <v>#DIV/0!</v>
      </c>
      <c r="H9" s="113" t="e">
        <f>G9*E3</f>
        <v>#DIV/0!</v>
      </c>
    </row>
    <row r="10" spans="1:8">
      <c r="A10" s="17">
        <v>3</v>
      </c>
      <c r="B10" s="114" t="s">
        <v>65</v>
      </c>
      <c r="C10" s="115" t="s">
        <v>65</v>
      </c>
      <c r="D10" s="112" t="e">
        <f t="shared" si="0"/>
        <v>#VALUE!</v>
      </c>
      <c r="E10" s="107" t="e">
        <f t="shared" si="1"/>
        <v>#VALUE!</v>
      </c>
      <c r="F10" s="112" t="e">
        <f t="shared" ref="F10" si="3">D10*E5/E10</f>
        <v>#VALUE!</v>
      </c>
      <c r="G10" s="112" t="e">
        <f t="shared" si="2"/>
        <v>#VALUE!</v>
      </c>
      <c r="H10" s="113" t="e">
        <f>G10*E3</f>
        <v>#VALUE!</v>
      </c>
    </row>
    <row r="11" spans="1:8">
      <c r="A11" s="17">
        <v>4</v>
      </c>
      <c r="B11" s="114" t="s">
        <v>65</v>
      </c>
      <c r="C11" s="115" t="s">
        <v>65</v>
      </c>
      <c r="D11" s="112" t="e">
        <f t="shared" si="0"/>
        <v>#VALUE!</v>
      </c>
      <c r="E11" s="107" t="e">
        <f t="shared" si="1"/>
        <v>#VALUE!</v>
      </c>
      <c r="F11" s="112" t="e">
        <f>D11*E5/E11</f>
        <v>#VALUE!</v>
      </c>
      <c r="G11" s="112" t="e">
        <f t="shared" si="2"/>
        <v>#VALUE!</v>
      </c>
      <c r="H11" s="113" t="e">
        <f t="shared" ref="H11" si="4">G11*E6</f>
        <v>#VALUE!</v>
      </c>
    </row>
    <row r="12" spans="1:8">
      <c r="A12" s="17">
        <v>5</v>
      </c>
      <c r="B12" s="114" t="s">
        <v>65</v>
      </c>
      <c r="C12" s="115" t="s">
        <v>65</v>
      </c>
      <c r="D12" s="112" t="e">
        <f t="shared" si="0"/>
        <v>#VALUE!</v>
      </c>
      <c r="E12" s="107" t="e">
        <f t="shared" si="1"/>
        <v>#VALUE!</v>
      </c>
      <c r="F12" s="112" t="e">
        <f>D12*E5/E12</f>
        <v>#VALUE!</v>
      </c>
      <c r="G12" s="112" t="e">
        <f t="shared" si="2"/>
        <v>#VALUE!</v>
      </c>
      <c r="H12" s="113" t="e">
        <f>G12*E3</f>
        <v>#VALUE!</v>
      </c>
    </row>
    <row r="13" spans="1:8">
      <c r="A13" s="17">
        <v>6</v>
      </c>
      <c r="B13" s="114" t="s">
        <v>65</v>
      </c>
      <c r="C13" s="115" t="s">
        <v>65</v>
      </c>
      <c r="D13" s="112" t="e">
        <f t="shared" si="0"/>
        <v>#VALUE!</v>
      </c>
      <c r="E13" s="107" t="e">
        <f t="shared" si="1"/>
        <v>#VALUE!</v>
      </c>
      <c r="F13" s="112" t="e">
        <f>D13*E5/E13</f>
        <v>#VALUE!</v>
      </c>
      <c r="G13" s="112" t="e">
        <f t="shared" si="2"/>
        <v>#VALUE!</v>
      </c>
      <c r="H13" s="113" t="e">
        <f>G13*E3</f>
        <v>#VALUE!</v>
      </c>
    </row>
    <row r="14" spans="1:8">
      <c r="A14" s="17">
        <v>7</v>
      </c>
      <c r="B14" s="114" t="s">
        <v>65</v>
      </c>
      <c r="C14" s="115" t="s">
        <v>65</v>
      </c>
      <c r="D14" s="112" t="e">
        <f t="shared" si="0"/>
        <v>#VALUE!</v>
      </c>
      <c r="E14" s="107" t="e">
        <f t="shared" si="1"/>
        <v>#VALUE!</v>
      </c>
      <c r="F14" s="112" t="e">
        <f>D14*E5/E14</f>
        <v>#VALUE!</v>
      </c>
      <c r="G14" s="112" t="e">
        <f t="shared" si="2"/>
        <v>#VALUE!</v>
      </c>
      <c r="H14" s="113" t="e">
        <f>G14*E3</f>
        <v>#VALUE!</v>
      </c>
    </row>
    <row r="15" spans="1:8">
      <c r="A15" s="17">
        <v>8</v>
      </c>
      <c r="B15" s="114" t="s">
        <v>65</v>
      </c>
      <c r="C15" s="115" t="s">
        <v>65</v>
      </c>
      <c r="D15" s="112" t="e">
        <f t="shared" si="0"/>
        <v>#VALUE!</v>
      </c>
      <c r="E15" s="107" t="e">
        <f t="shared" si="1"/>
        <v>#VALUE!</v>
      </c>
      <c r="F15" s="112" t="e">
        <f>D15*E5/E15</f>
        <v>#VALUE!</v>
      </c>
      <c r="G15" s="112" t="e">
        <f t="shared" si="2"/>
        <v>#VALUE!</v>
      </c>
      <c r="H15" s="113" t="e">
        <f>G15*E3</f>
        <v>#VALUE!</v>
      </c>
    </row>
    <row r="16" spans="1:8">
      <c r="A16" s="17">
        <v>9</v>
      </c>
      <c r="B16" s="114" t="s">
        <v>65</v>
      </c>
      <c r="C16" s="115" t="s">
        <v>65</v>
      </c>
      <c r="D16" s="112" t="e">
        <f t="shared" si="0"/>
        <v>#VALUE!</v>
      </c>
      <c r="E16" s="107" t="e">
        <f t="shared" si="1"/>
        <v>#VALUE!</v>
      </c>
      <c r="F16" s="112" t="e">
        <f>D16*E5/E16</f>
        <v>#VALUE!</v>
      </c>
      <c r="G16" s="112" t="e">
        <f t="shared" si="2"/>
        <v>#VALUE!</v>
      </c>
      <c r="H16" s="113" t="e">
        <f>G16*E3</f>
        <v>#VALUE!</v>
      </c>
    </row>
    <row r="17" spans="1:8">
      <c r="A17" s="17">
        <v>10</v>
      </c>
      <c r="B17" s="114" t="s">
        <v>65</v>
      </c>
      <c r="C17" s="115" t="s">
        <v>65</v>
      </c>
      <c r="D17" s="112" t="e">
        <f t="shared" si="0"/>
        <v>#VALUE!</v>
      </c>
      <c r="E17" s="107" t="e">
        <f t="shared" si="1"/>
        <v>#VALUE!</v>
      </c>
      <c r="F17" s="112" t="e">
        <f>D17*E5/E17</f>
        <v>#VALUE!</v>
      </c>
      <c r="G17" s="112" t="e">
        <f t="shared" si="2"/>
        <v>#VALUE!</v>
      </c>
      <c r="H17" s="113" t="e">
        <f>G17*E3</f>
        <v>#VALUE!</v>
      </c>
    </row>
    <row r="18" spans="1:8">
      <c r="A18" s="17">
        <v>11</v>
      </c>
      <c r="B18" s="114" t="s">
        <v>65</v>
      </c>
      <c r="C18" s="115" t="s">
        <v>65</v>
      </c>
      <c r="D18" s="112" t="e">
        <f t="shared" si="0"/>
        <v>#VALUE!</v>
      </c>
      <c r="E18" s="107" t="e">
        <f t="shared" si="1"/>
        <v>#VALUE!</v>
      </c>
      <c r="F18" s="112" t="e">
        <f>D18*E5/E18</f>
        <v>#VALUE!</v>
      </c>
      <c r="G18" s="112" t="e">
        <f t="shared" si="2"/>
        <v>#VALUE!</v>
      </c>
      <c r="H18" s="113" t="e">
        <f>G18*E3</f>
        <v>#VALUE!</v>
      </c>
    </row>
    <row r="19" spans="1:8">
      <c r="A19" s="17">
        <v>13</v>
      </c>
      <c r="B19" s="114" t="s">
        <v>65</v>
      </c>
      <c r="C19" s="115" t="s">
        <v>65</v>
      </c>
      <c r="D19" s="112" t="e">
        <f t="shared" si="0"/>
        <v>#VALUE!</v>
      </c>
      <c r="E19" s="107" t="e">
        <f t="shared" si="1"/>
        <v>#VALUE!</v>
      </c>
      <c r="F19" s="112" t="e">
        <f>D19*E5/E19</f>
        <v>#VALUE!</v>
      </c>
      <c r="G19" s="112" t="e">
        <f t="shared" si="2"/>
        <v>#VALUE!</v>
      </c>
      <c r="H19" s="113" t="e">
        <f>G19*E3</f>
        <v>#VALUE!</v>
      </c>
    </row>
    <row r="20" spans="1:8">
      <c r="A20" s="17">
        <v>14</v>
      </c>
      <c r="B20" s="114" t="s">
        <v>65</v>
      </c>
      <c r="C20" s="115" t="s">
        <v>65</v>
      </c>
      <c r="D20" s="112" t="e">
        <f t="shared" si="0"/>
        <v>#VALUE!</v>
      </c>
      <c r="E20" s="107" t="e">
        <f t="shared" si="1"/>
        <v>#VALUE!</v>
      </c>
      <c r="F20" s="112" t="e">
        <f>D20*E5/E20</f>
        <v>#VALUE!</v>
      </c>
      <c r="G20" s="112" t="e">
        <f t="shared" si="2"/>
        <v>#VALUE!</v>
      </c>
      <c r="H20" s="113" t="e">
        <f>G20*E3</f>
        <v>#VALUE!</v>
      </c>
    </row>
    <row r="21" spans="1:8">
      <c r="A21" s="17">
        <v>15</v>
      </c>
      <c r="B21" s="114" t="s">
        <v>65</v>
      </c>
      <c r="C21" s="115" t="s">
        <v>65</v>
      </c>
      <c r="D21" s="112" t="e">
        <f t="shared" si="0"/>
        <v>#VALUE!</v>
      </c>
      <c r="E21" s="107" t="e">
        <f t="shared" si="1"/>
        <v>#VALUE!</v>
      </c>
      <c r="F21" s="112" t="e">
        <f>D21*E5/E21</f>
        <v>#VALUE!</v>
      </c>
      <c r="G21" s="112" t="e">
        <f t="shared" si="2"/>
        <v>#VALUE!</v>
      </c>
      <c r="H21" s="113" t="e">
        <f>G21*E3</f>
        <v>#VALUE!</v>
      </c>
    </row>
    <row r="22" spans="1:8">
      <c r="A22" s="17">
        <v>16</v>
      </c>
      <c r="B22" s="114" t="s">
        <v>65</v>
      </c>
      <c r="C22" s="115" t="s">
        <v>65</v>
      </c>
      <c r="D22" s="112" t="e">
        <f t="shared" si="0"/>
        <v>#VALUE!</v>
      </c>
      <c r="E22" s="107" t="e">
        <f t="shared" si="1"/>
        <v>#VALUE!</v>
      </c>
      <c r="F22" s="112" t="e">
        <f>D22*E5/E22</f>
        <v>#VALUE!</v>
      </c>
      <c r="G22" s="112" t="e">
        <f t="shared" si="2"/>
        <v>#VALUE!</v>
      </c>
      <c r="H22" s="113" t="e">
        <f>G22*E3</f>
        <v>#VALUE!</v>
      </c>
    </row>
    <row r="23" spans="1:8">
      <c r="A23" s="17">
        <v>17</v>
      </c>
      <c r="B23" s="114" t="s">
        <v>65</v>
      </c>
      <c r="C23" s="115" t="s">
        <v>65</v>
      </c>
      <c r="D23" s="112" t="e">
        <f t="shared" si="0"/>
        <v>#VALUE!</v>
      </c>
      <c r="E23" s="107" t="e">
        <f t="shared" si="1"/>
        <v>#VALUE!</v>
      </c>
      <c r="F23" s="112" t="e">
        <f>D23*E5/E23</f>
        <v>#VALUE!</v>
      </c>
      <c r="G23" s="112" t="e">
        <f t="shared" si="2"/>
        <v>#VALUE!</v>
      </c>
      <c r="H23" s="113" t="e">
        <f>G23*E3</f>
        <v>#VALUE!</v>
      </c>
    </row>
    <row r="24" spans="1:8">
      <c r="A24" s="17">
        <v>18</v>
      </c>
      <c r="B24" s="114" t="s">
        <v>65</v>
      </c>
      <c r="C24" s="115" t="s">
        <v>65</v>
      </c>
      <c r="D24" s="112" t="e">
        <f t="shared" si="0"/>
        <v>#VALUE!</v>
      </c>
      <c r="E24" s="107" t="e">
        <f t="shared" si="1"/>
        <v>#VALUE!</v>
      </c>
      <c r="F24" s="112" t="e">
        <f>D24*E5/E24</f>
        <v>#VALUE!</v>
      </c>
      <c r="G24" s="112" t="e">
        <f t="shared" si="2"/>
        <v>#VALUE!</v>
      </c>
      <c r="H24" s="113" t="e">
        <f>G24*E3</f>
        <v>#VALUE!</v>
      </c>
    </row>
    <row r="25" spans="1:8">
      <c r="A25" s="17">
        <v>19</v>
      </c>
      <c r="B25" s="114" t="s">
        <v>65</v>
      </c>
      <c r="C25" s="115" t="s">
        <v>65</v>
      </c>
      <c r="D25" s="112" t="e">
        <f t="shared" si="0"/>
        <v>#VALUE!</v>
      </c>
      <c r="E25" s="107" t="e">
        <f t="shared" si="1"/>
        <v>#VALUE!</v>
      </c>
      <c r="F25" s="112" t="e">
        <f>D25*E5/E25</f>
        <v>#VALUE!</v>
      </c>
      <c r="G25" s="112" t="e">
        <f t="shared" si="2"/>
        <v>#VALUE!</v>
      </c>
      <c r="H25" s="113" t="e">
        <f>G25*E3</f>
        <v>#VALUE!</v>
      </c>
    </row>
    <row r="26" spans="1:8">
      <c r="A26" s="17">
        <v>20</v>
      </c>
      <c r="B26" s="114" t="s">
        <v>65</v>
      </c>
      <c r="C26" s="115" t="s">
        <v>65</v>
      </c>
      <c r="D26" s="112" t="e">
        <f t="shared" si="0"/>
        <v>#VALUE!</v>
      </c>
      <c r="E26" s="107" t="e">
        <f t="shared" si="1"/>
        <v>#VALUE!</v>
      </c>
      <c r="F26" s="112" t="e">
        <f>D26*E5/E26</f>
        <v>#VALUE!</v>
      </c>
      <c r="G26" s="112" t="e">
        <f t="shared" si="2"/>
        <v>#VALUE!</v>
      </c>
      <c r="H26" s="113" t="e">
        <f>G26*E3</f>
        <v>#VALUE!</v>
      </c>
    </row>
    <row r="27" spans="1:8">
      <c r="A27" s="17"/>
      <c r="B27" s="114"/>
      <c r="C27" s="115"/>
      <c r="D27" s="112" t="s">
        <v>78</v>
      </c>
      <c r="E27" s="107" t="s">
        <v>78</v>
      </c>
      <c r="F27" s="107"/>
      <c r="G27" s="112"/>
      <c r="H27" s="113"/>
    </row>
    <row r="40" spans="1:8" ht="15.75" thickBot="1">
      <c r="A40" s="12" t="s">
        <v>80</v>
      </c>
      <c r="B40" s="6" t="s">
        <v>79</v>
      </c>
      <c r="C40" s="9"/>
      <c r="D40" s="6"/>
      <c r="E40" s="6" t="s">
        <v>69</v>
      </c>
      <c r="F40" s="6"/>
      <c r="G40" s="6"/>
    </row>
    <row r="41" spans="1:8" ht="21.75" thickBot="1">
      <c r="A41" s="10"/>
      <c r="B41" s="11" t="s">
        <v>80</v>
      </c>
      <c r="C41" s="11" t="s">
        <v>71</v>
      </c>
      <c r="D41" s="11" t="s">
        <v>72</v>
      </c>
      <c r="E41" s="11" t="s">
        <v>81</v>
      </c>
      <c r="F41" s="11" t="s">
        <v>82</v>
      </c>
      <c r="G41" s="11" t="s">
        <v>83</v>
      </c>
      <c r="H41" s="11" t="s">
        <v>84</v>
      </c>
    </row>
    <row r="42" spans="1:8" ht="15.75" thickBot="1">
      <c r="A42" s="18">
        <v>0</v>
      </c>
      <c r="B42" s="19" t="s">
        <v>85</v>
      </c>
      <c r="C42" s="20">
        <v>14500</v>
      </c>
      <c r="D42" s="20">
        <v>12000</v>
      </c>
      <c r="E42" s="21">
        <v>37</v>
      </c>
      <c r="F42" s="22">
        <f>D42*E42</f>
        <v>444000</v>
      </c>
      <c r="G42" s="23">
        <v>40000</v>
      </c>
      <c r="H42" s="22"/>
    </row>
    <row r="43" spans="1:8" ht="15.75" thickBot="1">
      <c r="A43" s="24">
        <v>0</v>
      </c>
      <c r="B43" s="25" t="s">
        <v>86</v>
      </c>
      <c r="C43" s="26">
        <v>34400</v>
      </c>
      <c r="D43" s="26">
        <f>C43-C42</f>
        <v>19900</v>
      </c>
      <c r="E43" s="27">
        <v>37.25</v>
      </c>
      <c r="F43" s="22">
        <f>D43*E43</f>
        <v>741275</v>
      </c>
      <c r="G43" s="28">
        <v>45000</v>
      </c>
      <c r="H43" s="29">
        <f>F43/G43</f>
        <v>16.472777777777779</v>
      </c>
    </row>
    <row r="44" spans="1:8" ht="15.75" thickBot="1">
      <c r="A44" s="30">
        <v>1</v>
      </c>
      <c r="B44" s="31"/>
      <c r="C44" s="31"/>
      <c r="D44" s="32">
        <f>C44-C40</f>
        <v>0</v>
      </c>
      <c r="E44" s="33"/>
      <c r="F44" s="34">
        <f>D44*E44</f>
        <v>0</v>
      </c>
      <c r="G44" s="35"/>
      <c r="H44" s="34" t="e">
        <f>F44/G44</f>
        <v>#DIV/0!</v>
      </c>
    </row>
    <row r="45" spans="1:8" ht="15.75" thickBot="1">
      <c r="A45" s="30">
        <v>2</v>
      </c>
      <c r="B45" s="31"/>
      <c r="C45" s="31"/>
      <c r="D45" s="32">
        <f>C45-C44</f>
        <v>0</v>
      </c>
      <c r="E45" s="33"/>
      <c r="F45" s="34">
        <f t="shared" ref="F45:F63" si="5">D45*E45</f>
        <v>0</v>
      </c>
      <c r="G45" s="35"/>
      <c r="H45" s="34" t="e">
        <f>F45/G45</f>
        <v>#DIV/0!</v>
      </c>
    </row>
    <row r="46" spans="1:8" ht="15.75" thickBot="1">
      <c r="A46" s="30">
        <v>3</v>
      </c>
      <c r="B46" s="31" t="s">
        <v>65</v>
      </c>
      <c r="C46" s="31" t="s">
        <v>65</v>
      </c>
      <c r="D46" s="32" t="e">
        <f>C46-C45</f>
        <v>#VALUE!</v>
      </c>
      <c r="E46" s="33" t="s">
        <v>65</v>
      </c>
      <c r="F46" s="34" t="e">
        <f t="shared" si="5"/>
        <v>#VALUE!</v>
      </c>
      <c r="G46" s="35"/>
      <c r="H46" s="34" t="e">
        <f t="shared" ref="H46:H63" si="6">F46/G46</f>
        <v>#VALUE!</v>
      </c>
    </row>
    <row r="47" spans="1:8" ht="15.75" thickBot="1">
      <c r="A47" s="30">
        <v>4</v>
      </c>
      <c r="B47" s="31" t="s">
        <v>65</v>
      </c>
      <c r="C47" s="31" t="s">
        <v>65</v>
      </c>
      <c r="D47" s="32" t="e">
        <f t="shared" ref="D47:D62" si="7">C47-C46</f>
        <v>#VALUE!</v>
      </c>
      <c r="E47" s="33" t="s">
        <v>65</v>
      </c>
      <c r="F47" s="34" t="e">
        <f t="shared" si="5"/>
        <v>#VALUE!</v>
      </c>
      <c r="G47" s="35"/>
      <c r="H47" s="34" t="e">
        <f t="shared" si="6"/>
        <v>#VALUE!</v>
      </c>
    </row>
    <row r="48" spans="1:8" ht="15.75" thickBot="1">
      <c r="A48" s="30">
        <v>5</v>
      </c>
      <c r="B48" s="31" t="s">
        <v>65</v>
      </c>
      <c r="C48" s="31" t="s">
        <v>65</v>
      </c>
      <c r="D48" s="32" t="e">
        <f t="shared" si="7"/>
        <v>#VALUE!</v>
      </c>
      <c r="E48" s="33" t="s">
        <v>65</v>
      </c>
      <c r="F48" s="34" t="e">
        <f t="shared" si="5"/>
        <v>#VALUE!</v>
      </c>
      <c r="G48" s="35"/>
      <c r="H48" s="34" t="e">
        <f t="shared" si="6"/>
        <v>#VALUE!</v>
      </c>
    </row>
    <row r="49" spans="1:8" ht="15.75" thickBot="1">
      <c r="A49" s="30">
        <v>6</v>
      </c>
      <c r="B49" s="31" t="s">
        <v>65</v>
      </c>
      <c r="C49" s="31" t="s">
        <v>65</v>
      </c>
      <c r="D49" s="32" t="e">
        <f t="shared" si="7"/>
        <v>#VALUE!</v>
      </c>
      <c r="E49" s="33" t="s">
        <v>65</v>
      </c>
      <c r="F49" s="34" t="e">
        <f t="shared" si="5"/>
        <v>#VALUE!</v>
      </c>
      <c r="G49" s="35"/>
      <c r="H49" s="34" t="e">
        <f t="shared" si="6"/>
        <v>#VALUE!</v>
      </c>
    </row>
    <row r="50" spans="1:8" ht="15.75" thickBot="1">
      <c r="A50" s="30">
        <v>7</v>
      </c>
      <c r="B50" s="31" t="s">
        <v>65</v>
      </c>
      <c r="C50" s="31" t="s">
        <v>65</v>
      </c>
      <c r="D50" s="32" t="e">
        <f t="shared" si="7"/>
        <v>#VALUE!</v>
      </c>
      <c r="E50" s="33" t="s">
        <v>65</v>
      </c>
      <c r="F50" s="34" t="e">
        <f t="shared" si="5"/>
        <v>#VALUE!</v>
      </c>
      <c r="G50" s="35"/>
      <c r="H50" s="34" t="e">
        <f t="shared" si="6"/>
        <v>#VALUE!</v>
      </c>
    </row>
    <row r="51" spans="1:8" ht="15.75" thickBot="1">
      <c r="A51" s="30">
        <v>8</v>
      </c>
      <c r="B51" s="31" t="s">
        <v>65</v>
      </c>
      <c r="C51" s="31" t="s">
        <v>65</v>
      </c>
      <c r="D51" s="32" t="e">
        <f t="shared" si="7"/>
        <v>#VALUE!</v>
      </c>
      <c r="E51" s="33" t="s">
        <v>65</v>
      </c>
      <c r="F51" s="34" t="e">
        <f t="shared" si="5"/>
        <v>#VALUE!</v>
      </c>
      <c r="G51" s="35"/>
      <c r="H51" s="34" t="e">
        <f t="shared" si="6"/>
        <v>#VALUE!</v>
      </c>
    </row>
    <row r="52" spans="1:8" ht="15.75" thickBot="1">
      <c r="A52" s="30">
        <v>9</v>
      </c>
      <c r="B52" s="31" t="s">
        <v>65</v>
      </c>
      <c r="C52" s="31" t="s">
        <v>65</v>
      </c>
      <c r="D52" s="32" t="e">
        <f t="shared" si="7"/>
        <v>#VALUE!</v>
      </c>
      <c r="E52" s="33" t="s">
        <v>65</v>
      </c>
      <c r="F52" s="34" t="e">
        <f t="shared" si="5"/>
        <v>#VALUE!</v>
      </c>
      <c r="G52" s="35"/>
      <c r="H52" s="34" t="e">
        <f t="shared" si="6"/>
        <v>#VALUE!</v>
      </c>
    </row>
    <row r="53" spans="1:8" ht="15.75" thickBot="1">
      <c r="A53" s="30">
        <v>10</v>
      </c>
      <c r="B53" s="31" t="s">
        <v>65</v>
      </c>
      <c r="C53" s="31" t="s">
        <v>65</v>
      </c>
      <c r="D53" s="32" t="e">
        <f t="shared" si="7"/>
        <v>#VALUE!</v>
      </c>
      <c r="E53" s="33" t="s">
        <v>65</v>
      </c>
      <c r="F53" s="34" t="e">
        <f t="shared" si="5"/>
        <v>#VALUE!</v>
      </c>
      <c r="G53" s="35"/>
      <c r="H53" s="34" t="e">
        <f t="shared" si="6"/>
        <v>#VALUE!</v>
      </c>
    </row>
    <row r="54" spans="1:8" ht="15.75" thickBot="1">
      <c r="A54" s="30">
        <v>11</v>
      </c>
      <c r="B54" s="31" t="s">
        <v>65</v>
      </c>
      <c r="C54" s="31" t="s">
        <v>65</v>
      </c>
      <c r="D54" s="32" t="e">
        <f t="shared" si="7"/>
        <v>#VALUE!</v>
      </c>
      <c r="E54" s="33" t="s">
        <v>65</v>
      </c>
      <c r="F54" s="34" t="e">
        <f t="shared" si="5"/>
        <v>#VALUE!</v>
      </c>
      <c r="G54" s="35"/>
      <c r="H54" s="34" t="e">
        <f t="shared" si="6"/>
        <v>#VALUE!</v>
      </c>
    </row>
    <row r="55" spans="1:8" ht="15.75" thickBot="1">
      <c r="A55" s="30">
        <v>12</v>
      </c>
      <c r="B55" s="31" t="s">
        <v>65</v>
      </c>
      <c r="C55" s="31" t="s">
        <v>65</v>
      </c>
      <c r="D55" s="32" t="e">
        <f t="shared" si="7"/>
        <v>#VALUE!</v>
      </c>
      <c r="E55" s="33" t="s">
        <v>65</v>
      </c>
      <c r="F55" s="34" t="e">
        <f t="shared" si="5"/>
        <v>#VALUE!</v>
      </c>
      <c r="G55" s="35"/>
      <c r="H55" s="34" t="e">
        <f t="shared" si="6"/>
        <v>#VALUE!</v>
      </c>
    </row>
    <row r="56" spans="1:8" ht="15.75" thickBot="1">
      <c r="A56" s="30">
        <v>13</v>
      </c>
      <c r="B56" s="31" t="s">
        <v>65</v>
      </c>
      <c r="C56" s="31" t="s">
        <v>65</v>
      </c>
      <c r="D56" s="32" t="e">
        <f t="shared" si="7"/>
        <v>#VALUE!</v>
      </c>
      <c r="E56" s="33" t="s">
        <v>65</v>
      </c>
      <c r="F56" s="34" t="e">
        <f t="shared" si="5"/>
        <v>#VALUE!</v>
      </c>
      <c r="G56" s="35"/>
      <c r="H56" s="34" t="e">
        <f t="shared" si="6"/>
        <v>#VALUE!</v>
      </c>
    </row>
    <row r="57" spans="1:8" ht="15.75" thickBot="1">
      <c r="A57" s="30">
        <v>14</v>
      </c>
      <c r="B57" s="31" t="s">
        <v>65</v>
      </c>
      <c r="C57" s="31" t="s">
        <v>65</v>
      </c>
      <c r="D57" s="32" t="e">
        <f t="shared" si="7"/>
        <v>#VALUE!</v>
      </c>
      <c r="E57" s="33" t="s">
        <v>65</v>
      </c>
      <c r="F57" s="34" t="e">
        <f t="shared" si="5"/>
        <v>#VALUE!</v>
      </c>
      <c r="G57" s="35"/>
      <c r="H57" s="34" t="e">
        <f t="shared" si="6"/>
        <v>#VALUE!</v>
      </c>
    </row>
    <row r="58" spans="1:8" ht="15.75" thickBot="1">
      <c r="A58" s="30">
        <v>15</v>
      </c>
      <c r="B58" s="31" t="s">
        <v>65</v>
      </c>
      <c r="C58" s="31" t="s">
        <v>65</v>
      </c>
      <c r="D58" s="32" t="e">
        <f t="shared" si="7"/>
        <v>#VALUE!</v>
      </c>
      <c r="E58" s="33" t="s">
        <v>65</v>
      </c>
      <c r="F58" s="34" t="e">
        <f t="shared" si="5"/>
        <v>#VALUE!</v>
      </c>
      <c r="G58" s="35"/>
      <c r="H58" s="34" t="e">
        <f t="shared" si="6"/>
        <v>#VALUE!</v>
      </c>
    </row>
    <row r="59" spans="1:8" ht="15.75" thickBot="1">
      <c r="A59" s="30">
        <v>16</v>
      </c>
      <c r="B59" s="31" t="s">
        <v>65</v>
      </c>
      <c r="C59" s="31" t="s">
        <v>65</v>
      </c>
      <c r="D59" s="32" t="e">
        <f t="shared" si="7"/>
        <v>#VALUE!</v>
      </c>
      <c r="E59" s="33" t="s">
        <v>65</v>
      </c>
      <c r="F59" s="34" t="e">
        <f t="shared" si="5"/>
        <v>#VALUE!</v>
      </c>
      <c r="G59" s="35"/>
      <c r="H59" s="34" t="e">
        <f t="shared" si="6"/>
        <v>#VALUE!</v>
      </c>
    </row>
    <row r="60" spans="1:8" ht="15.75" thickBot="1">
      <c r="A60" s="30">
        <v>17</v>
      </c>
      <c r="B60" s="31" t="s">
        <v>65</v>
      </c>
      <c r="C60" s="31" t="s">
        <v>65</v>
      </c>
      <c r="D60" s="32" t="e">
        <f t="shared" si="7"/>
        <v>#VALUE!</v>
      </c>
      <c r="E60" s="33" t="s">
        <v>65</v>
      </c>
      <c r="F60" s="34" t="e">
        <f t="shared" si="5"/>
        <v>#VALUE!</v>
      </c>
      <c r="G60" s="35"/>
      <c r="H60" s="34" t="e">
        <f t="shared" si="6"/>
        <v>#VALUE!</v>
      </c>
    </row>
    <row r="61" spans="1:8" ht="15.75" thickBot="1">
      <c r="A61" s="30">
        <v>18</v>
      </c>
      <c r="B61" s="31" t="s">
        <v>65</v>
      </c>
      <c r="C61" s="31" t="s">
        <v>65</v>
      </c>
      <c r="D61" s="32" t="e">
        <f t="shared" si="7"/>
        <v>#VALUE!</v>
      </c>
      <c r="E61" s="33" t="s">
        <v>65</v>
      </c>
      <c r="F61" s="34" t="e">
        <f t="shared" si="5"/>
        <v>#VALUE!</v>
      </c>
      <c r="G61" s="35"/>
      <c r="H61" s="34" t="e">
        <f t="shared" si="6"/>
        <v>#VALUE!</v>
      </c>
    </row>
    <row r="62" spans="1:8" ht="15.75" thickBot="1">
      <c r="A62" s="30">
        <v>19</v>
      </c>
      <c r="B62" s="31" t="s">
        <v>65</v>
      </c>
      <c r="C62" s="31" t="s">
        <v>65</v>
      </c>
      <c r="D62" s="32" t="e">
        <f t="shared" si="7"/>
        <v>#VALUE!</v>
      </c>
      <c r="E62" s="33" t="s">
        <v>65</v>
      </c>
      <c r="F62" s="34" t="e">
        <f t="shared" si="5"/>
        <v>#VALUE!</v>
      </c>
      <c r="G62" s="35"/>
      <c r="H62" s="34" t="e">
        <f t="shared" si="6"/>
        <v>#VALUE!</v>
      </c>
    </row>
    <row r="63" spans="1:8" ht="15.75" thickBot="1">
      <c r="A63" s="30">
        <v>20</v>
      </c>
      <c r="B63" s="31"/>
      <c r="C63" s="31"/>
      <c r="D63" s="32" t="e">
        <f>C63-C62</f>
        <v>#VALUE!</v>
      </c>
      <c r="E63" s="33"/>
      <c r="F63" s="34" t="e">
        <f t="shared" si="5"/>
        <v>#VALUE!</v>
      </c>
      <c r="G63" s="35"/>
      <c r="H63" s="34" t="e">
        <f t="shared" si="6"/>
        <v>#VALUE!</v>
      </c>
    </row>
    <row r="64" spans="1:8">
      <c r="A64" s="30" t="s">
        <v>87</v>
      </c>
      <c r="B64" s="36" t="s">
        <v>65</v>
      </c>
      <c r="C64" s="36" t="s">
        <v>65</v>
      </c>
      <c r="D64" s="32" t="e">
        <f>SUM(D44:D63)</f>
        <v>#VALUE!</v>
      </c>
      <c r="E64" s="37" t="e">
        <f>AVERAGE(E44:E62)</f>
        <v>#DIV/0!</v>
      </c>
      <c r="F64" s="34" t="e">
        <f>AVERAGE(F44:F62)</f>
        <v>#VALUE!</v>
      </c>
      <c r="G64" s="38" t="e">
        <f>AVERAGE(G44:G63)</f>
        <v>#DIV/0!</v>
      </c>
      <c r="H64" s="34" t="e">
        <f>AVERAGE(H45:H63)</f>
        <v>#DIV/0!</v>
      </c>
    </row>
  </sheetData>
  <pageMargins left="0.7" right="0.7" top="0.75" bottom="0.75" header="0.3" footer="0.3"/>
  <pageSetup paperSize="9" orientation="portrait" r:id="rId1"/>
  <headerFooter>
    <oddHeader>&amp;C4. Vandforbrug</oddHeader>
    <oddFooter>Side &amp;P af &amp;N</oddFoot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214-058C-4468-BACB-9F6ED888018E}">
  <sheetPr>
    <tabColor rgb="FF0070C0"/>
  </sheetPr>
  <dimension ref="A1:F64"/>
  <sheetViews>
    <sheetView topLeftCell="A4" workbookViewId="0">
      <selection activeCell="A3" sqref="A3"/>
    </sheetView>
  </sheetViews>
  <sheetFormatPr defaultRowHeight="15"/>
  <cols>
    <col min="1" max="1" width="13.85546875" customWidth="1"/>
    <col min="2" max="2" width="26.42578125" customWidth="1"/>
    <col min="3" max="3" width="11.42578125" customWidth="1"/>
    <col min="4" max="4" width="36.85546875" customWidth="1"/>
  </cols>
  <sheetData>
    <row r="1" spans="1:4" s="106" customFormat="1" ht="18">
      <c r="A1" s="59" t="s">
        <v>414</v>
      </c>
      <c r="B1" s="106" t="s">
        <v>391</v>
      </c>
    </row>
    <row r="2" spans="1:4" ht="15.75" thickBot="1">
      <c r="A2" s="73"/>
    </row>
    <row r="3" spans="1:4" s="105" customFormat="1" ht="26.1" customHeight="1" thickBot="1">
      <c r="A3" s="102" t="s">
        <v>722</v>
      </c>
      <c r="B3" s="103" t="s">
        <v>65</v>
      </c>
      <c r="C3" s="104" t="s">
        <v>66</v>
      </c>
      <c r="D3" s="103" t="s">
        <v>65</v>
      </c>
    </row>
    <row r="4" spans="1:4" ht="15.75">
      <c r="A4" s="88"/>
    </row>
    <row r="5" spans="1:4">
      <c r="A5" s="89"/>
    </row>
    <row r="6" spans="1:4" ht="24.75">
      <c r="B6" s="90" t="s">
        <v>392</v>
      </c>
    </row>
    <row r="7" spans="1:4">
      <c r="B7" s="73"/>
    </row>
    <row r="8" spans="1:4">
      <c r="B8" s="67" t="s">
        <v>536</v>
      </c>
    </row>
    <row r="9" spans="1:4">
      <c r="B9" s="89"/>
    </row>
    <row r="10" spans="1:4">
      <c r="B10" s="89" t="s">
        <v>393</v>
      </c>
    </row>
    <row r="11" spans="1:4">
      <c r="B11" s="71" t="s">
        <v>394</v>
      </c>
    </row>
    <row r="12" spans="1:4">
      <c r="B12" s="71" t="s">
        <v>395</v>
      </c>
    </row>
    <row r="13" spans="1:4">
      <c r="B13" s="71" t="s">
        <v>396</v>
      </c>
    </row>
    <row r="14" spans="1:4">
      <c r="B14" s="89"/>
    </row>
    <row r="15" spans="1:4">
      <c r="B15" s="89" t="s">
        <v>397</v>
      </c>
    </row>
    <row r="16" spans="1:4">
      <c r="B16" s="71" t="s">
        <v>398</v>
      </c>
    </row>
    <row r="17" spans="2:2">
      <c r="B17" s="71" t="s">
        <v>399</v>
      </c>
    </row>
    <row r="18" spans="2:2">
      <c r="B18" s="71" t="s">
        <v>400</v>
      </c>
    </row>
    <row r="19" spans="2:2">
      <c r="B19" s="71" t="s">
        <v>401</v>
      </c>
    </row>
    <row r="20" spans="2:2">
      <c r="B20" s="89"/>
    </row>
    <row r="21" spans="2:2">
      <c r="B21" s="89" t="s">
        <v>402</v>
      </c>
    </row>
    <row r="22" spans="2:2">
      <c r="B22" s="71" t="s">
        <v>403</v>
      </c>
    </row>
    <row r="23" spans="2:2">
      <c r="B23" s="71" t="s">
        <v>404</v>
      </c>
    </row>
    <row r="24" spans="2:2">
      <c r="B24" s="91"/>
    </row>
    <row r="25" spans="2:2">
      <c r="B25" s="67" t="s">
        <v>405</v>
      </c>
    </row>
    <row r="26" spans="2:2">
      <c r="B26" s="67"/>
    </row>
    <row r="27" spans="2:2">
      <c r="B27" s="89" t="s">
        <v>406</v>
      </c>
    </row>
    <row r="28" spans="2:2">
      <c r="B28" s="71" t="s">
        <v>407</v>
      </c>
    </row>
    <row r="29" spans="2:2">
      <c r="B29" s="71" t="s">
        <v>408</v>
      </c>
    </row>
    <row r="30" spans="2:2">
      <c r="B30" s="67"/>
    </row>
    <row r="31" spans="2:2">
      <c r="B31" s="67" t="s">
        <v>409</v>
      </c>
    </row>
    <row r="32" spans="2:2">
      <c r="B32" s="67"/>
    </row>
    <row r="33" spans="1:6">
      <c r="B33" s="89" t="s">
        <v>410</v>
      </c>
    </row>
    <row r="34" spans="1:6">
      <c r="B34" s="71" t="s">
        <v>411</v>
      </c>
    </row>
    <row r="35" spans="1:6" ht="15.75">
      <c r="A35" s="88"/>
    </row>
    <row r="36" spans="1:6" ht="15.75">
      <c r="A36" s="88"/>
    </row>
    <row r="37" spans="1:6">
      <c r="A37" s="66" t="s">
        <v>412</v>
      </c>
    </row>
    <row r="38" spans="1:6" ht="15.75">
      <c r="A38" s="88"/>
    </row>
    <row r="39" spans="1:6" ht="18.75" thickBot="1">
      <c r="A39" s="92"/>
      <c r="B39" s="93" t="s">
        <v>107</v>
      </c>
      <c r="C39" s="93" t="s">
        <v>108</v>
      </c>
      <c r="D39" s="94" t="s">
        <v>109</v>
      </c>
      <c r="E39" s="93" t="s">
        <v>120</v>
      </c>
      <c r="F39" s="93" t="s">
        <v>110</v>
      </c>
    </row>
    <row r="40" spans="1:6" ht="15.75" thickBot="1">
      <c r="A40" s="95"/>
      <c r="B40" s="96" t="s">
        <v>114</v>
      </c>
      <c r="C40" s="96" t="s">
        <v>112</v>
      </c>
      <c r="D40" s="97" t="s">
        <v>59</v>
      </c>
      <c r="E40" s="96" t="s">
        <v>118</v>
      </c>
      <c r="F40" s="96" t="s">
        <v>111</v>
      </c>
    </row>
    <row r="41" spans="1:6" ht="15.75" thickBot="1">
      <c r="A41" s="95"/>
      <c r="B41" s="96" t="s">
        <v>115</v>
      </c>
      <c r="C41" s="96" t="s">
        <v>112</v>
      </c>
      <c r="D41" s="97" t="s">
        <v>117</v>
      </c>
      <c r="E41" s="96"/>
      <c r="F41" s="96" t="s">
        <v>121</v>
      </c>
    </row>
    <row r="42" spans="1:6" ht="18.75" thickBot="1">
      <c r="A42" s="95"/>
      <c r="B42" s="96" t="s">
        <v>116</v>
      </c>
      <c r="C42" s="96" t="s">
        <v>113</v>
      </c>
      <c r="D42" s="97" t="s">
        <v>59</v>
      </c>
      <c r="E42" s="96" t="s">
        <v>119</v>
      </c>
      <c r="F42" s="96" t="s">
        <v>122</v>
      </c>
    </row>
    <row r="43" spans="1:6" ht="15.75" thickBot="1">
      <c r="A43" s="98">
        <v>1</v>
      </c>
      <c r="B43" s="99"/>
      <c r="C43" s="99" t="s">
        <v>65</v>
      </c>
      <c r="D43" s="100"/>
      <c r="E43" s="99"/>
      <c r="F43" s="99"/>
    </row>
    <row r="44" spans="1:6" ht="15.75" thickBot="1">
      <c r="A44" s="98">
        <v>2</v>
      </c>
      <c r="B44" s="99" t="s">
        <v>65</v>
      </c>
      <c r="C44" s="99" t="s">
        <v>65</v>
      </c>
      <c r="D44" s="100"/>
      <c r="E44" s="99"/>
      <c r="F44" s="99"/>
    </row>
    <row r="45" spans="1:6" ht="15.75" thickBot="1">
      <c r="A45" s="98">
        <v>3</v>
      </c>
      <c r="B45" s="99" t="s">
        <v>65</v>
      </c>
      <c r="C45" s="99" t="s">
        <v>65</v>
      </c>
      <c r="D45" s="100"/>
      <c r="E45" s="99"/>
      <c r="F45" s="99"/>
    </row>
    <row r="46" spans="1:6" ht="15.75" thickBot="1">
      <c r="A46" s="98">
        <v>4</v>
      </c>
      <c r="B46" s="99" t="s">
        <v>65</v>
      </c>
      <c r="C46" s="99" t="s">
        <v>65</v>
      </c>
      <c r="D46" s="100"/>
      <c r="E46" s="99"/>
      <c r="F46" s="99"/>
    </row>
    <row r="47" spans="1:6" ht="15.75" thickBot="1">
      <c r="A47" s="98">
        <v>5</v>
      </c>
      <c r="B47" s="99" t="s">
        <v>65</v>
      </c>
      <c r="C47" s="99" t="s">
        <v>65</v>
      </c>
      <c r="D47" s="100"/>
      <c r="E47" s="99"/>
      <c r="F47" s="99"/>
    </row>
    <row r="48" spans="1:6" ht="15.75" thickBot="1">
      <c r="A48" s="98">
        <v>6</v>
      </c>
      <c r="B48" s="99" t="s">
        <v>65</v>
      </c>
      <c r="C48" s="99" t="s">
        <v>65</v>
      </c>
      <c r="D48" s="100"/>
      <c r="E48" s="99"/>
      <c r="F48" s="99"/>
    </row>
    <row r="49" spans="1:6" ht="15.75" thickBot="1">
      <c r="A49" s="98">
        <v>7</v>
      </c>
      <c r="B49" s="99" t="s">
        <v>65</v>
      </c>
      <c r="C49" s="99" t="s">
        <v>65</v>
      </c>
      <c r="D49" s="100"/>
      <c r="E49" s="99"/>
      <c r="F49" s="99"/>
    </row>
    <row r="50" spans="1:6" ht="15.75" thickBot="1">
      <c r="A50" s="98">
        <v>8</v>
      </c>
      <c r="B50" s="99" t="s">
        <v>65</v>
      </c>
      <c r="C50" s="99" t="s">
        <v>65</v>
      </c>
      <c r="D50" s="100"/>
      <c r="E50" s="99"/>
      <c r="F50" s="99"/>
    </row>
    <row r="51" spans="1:6" ht="15.75" thickBot="1">
      <c r="A51" s="98">
        <v>9</v>
      </c>
      <c r="B51" s="99" t="s">
        <v>65</v>
      </c>
      <c r="C51" s="99" t="s">
        <v>65</v>
      </c>
      <c r="D51" s="100"/>
      <c r="E51" s="99"/>
      <c r="F51" s="99"/>
    </row>
    <row r="52" spans="1:6" ht="15.75" thickBot="1">
      <c r="A52" s="98">
        <v>10</v>
      </c>
      <c r="B52" s="99" t="s">
        <v>65</v>
      </c>
      <c r="C52" s="99" t="s">
        <v>65</v>
      </c>
      <c r="D52" s="100"/>
      <c r="E52" s="99"/>
      <c r="F52" s="99"/>
    </row>
    <row r="53" spans="1:6" ht="15.75" thickBot="1">
      <c r="A53" s="98">
        <v>11</v>
      </c>
      <c r="B53" s="99" t="s">
        <v>65</v>
      </c>
      <c r="C53" s="99" t="s">
        <v>65</v>
      </c>
      <c r="D53" s="100"/>
      <c r="E53" s="99"/>
      <c r="F53" s="99"/>
    </row>
    <row r="54" spans="1:6" ht="15.75" thickBot="1">
      <c r="A54" s="98">
        <v>12</v>
      </c>
      <c r="B54" s="99" t="s">
        <v>65</v>
      </c>
      <c r="C54" s="99" t="s">
        <v>65</v>
      </c>
      <c r="D54" s="100"/>
      <c r="E54" s="99"/>
      <c r="F54" s="99"/>
    </row>
    <row r="55" spans="1:6" ht="15.75" thickBot="1">
      <c r="A55" s="98">
        <v>13</v>
      </c>
      <c r="B55" s="99" t="s">
        <v>65</v>
      </c>
      <c r="C55" s="99" t="s">
        <v>65</v>
      </c>
      <c r="D55" s="100"/>
      <c r="E55" s="99"/>
      <c r="F55" s="99"/>
    </row>
    <row r="56" spans="1:6" ht="15.75" thickBot="1">
      <c r="A56" s="98">
        <v>14</v>
      </c>
      <c r="B56" s="99" t="s">
        <v>65</v>
      </c>
      <c r="C56" s="99" t="s">
        <v>65</v>
      </c>
      <c r="D56" s="100"/>
      <c r="E56" s="99"/>
      <c r="F56" s="99"/>
    </row>
    <row r="57" spans="1:6" ht="15.75" thickBot="1">
      <c r="A57" s="98">
        <v>15</v>
      </c>
      <c r="B57" s="99" t="s">
        <v>65</v>
      </c>
      <c r="C57" s="99" t="s">
        <v>65</v>
      </c>
      <c r="D57" s="100"/>
      <c r="E57" s="99"/>
      <c r="F57" s="99"/>
    </row>
    <row r="58" spans="1:6" ht="15.75" thickBot="1">
      <c r="A58" s="98">
        <v>16</v>
      </c>
      <c r="B58" s="99" t="s">
        <v>65</v>
      </c>
      <c r="C58" s="99" t="s">
        <v>65</v>
      </c>
      <c r="D58" s="100"/>
      <c r="E58" s="99"/>
      <c r="F58" s="99"/>
    </row>
    <row r="59" spans="1:6" ht="15.75" thickBot="1">
      <c r="A59" s="98">
        <v>17</v>
      </c>
      <c r="B59" s="99" t="s">
        <v>65</v>
      </c>
      <c r="C59" s="99" t="s">
        <v>65</v>
      </c>
      <c r="D59" s="100"/>
      <c r="E59" s="99"/>
      <c r="F59" s="99"/>
    </row>
    <row r="60" spans="1:6" ht="15.75" thickBot="1">
      <c r="A60" s="98">
        <v>18</v>
      </c>
      <c r="B60" s="99" t="s">
        <v>65</v>
      </c>
      <c r="C60" s="99" t="s">
        <v>65</v>
      </c>
      <c r="D60" s="100"/>
      <c r="E60" s="99"/>
      <c r="F60" s="99"/>
    </row>
    <row r="61" spans="1:6" ht="15.75" thickBot="1">
      <c r="A61" s="98">
        <v>19</v>
      </c>
      <c r="B61" s="99" t="s">
        <v>65</v>
      </c>
      <c r="C61" s="99" t="s">
        <v>65</v>
      </c>
      <c r="D61" s="100"/>
      <c r="E61" s="99"/>
      <c r="F61" s="99"/>
    </row>
    <row r="62" spans="1:6" ht="15.75" thickBot="1">
      <c r="A62" s="98">
        <v>20</v>
      </c>
      <c r="B62" s="99" t="s">
        <v>65</v>
      </c>
      <c r="C62" s="99" t="s">
        <v>65</v>
      </c>
      <c r="D62" s="100"/>
      <c r="E62" s="99"/>
      <c r="F62" s="99"/>
    </row>
    <row r="63" spans="1:6" ht="15.75">
      <c r="A63" s="88"/>
    </row>
    <row r="64" spans="1:6">
      <c r="A64" s="44" t="s">
        <v>413</v>
      </c>
    </row>
  </sheetData>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9A41-60A7-49D3-B701-8C25A500E8B5}">
  <sheetPr>
    <tabColor rgb="FF0070C0"/>
  </sheetPr>
  <dimension ref="A1:B92"/>
  <sheetViews>
    <sheetView topLeftCell="A16" workbookViewId="0">
      <selection activeCell="B71" sqref="B71"/>
    </sheetView>
  </sheetViews>
  <sheetFormatPr defaultRowHeight="15"/>
  <cols>
    <col min="1" max="1" width="20.42578125" customWidth="1"/>
    <col min="2" max="2" width="79.5703125" customWidth="1"/>
  </cols>
  <sheetData>
    <row r="1" spans="1:2" ht="19.5">
      <c r="A1" s="106" t="s">
        <v>485</v>
      </c>
    </row>
    <row r="2" spans="1:2" ht="15.75" thickBot="1"/>
    <row r="3" spans="1:2" ht="15.75" thickBot="1">
      <c r="A3" s="61"/>
      <c r="B3" s="62" t="s">
        <v>0</v>
      </c>
    </row>
    <row r="4" spans="1:2" ht="15.75" thickBot="1">
      <c r="A4" s="63" t="s">
        <v>534</v>
      </c>
      <c r="B4" s="64" t="s">
        <v>318</v>
      </c>
    </row>
    <row r="5" spans="1:2" ht="15.75" thickBot="1">
      <c r="A5" s="63" t="s">
        <v>94</v>
      </c>
      <c r="B5" s="64" t="s">
        <v>318</v>
      </c>
    </row>
    <row r="6" spans="1:2" ht="15.75" thickBot="1">
      <c r="A6" s="63" t="s">
        <v>70</v>
      </c>
      <c r="B6" s="64" t="s">
        <v>318</v>
      </c>
    </row>
    <row r="7" spans="1:2">
      <c r="A7" s="239" t="s">
        <v>319</v>
      </c>
      <c r="B7" s="241" t="s">
        <v>415</v>
      </c>
    </row>
    <row r="8" spans="1:2" ht="33.950000000000003" customHeight="1" thickBot="1">
      <c r="A8" s="240"/>
      <c r="B8" s="242"/>
    </row>
    <row r="9" spans="1:2">
      <c r="A9" s="48"/>
    </row>
    <row r="10" spans="1:2" ht="15.75" thickBot="1">
      <c r="A10" s="74" t="s">
        <v>334</v>
      </c>
    </row>
    <row r="11" spans="1:2" ht="16.5" customHeight="1" thickBot="1">
      <c r="A11" s="75"/>
      <c r="B11" s="76" t="s">
        <v>723</v>
      </c>
    </row>
    <row r="12" spans="1:2" ht="15.75" thickBot="1">
      <c r="A12" s="77" t="s">
        <v>335</v>
      </c>
      <c r="B12" s="78" t="s">
        <v>336</v>
      </c>
    </row>
    <row r="13" spans="1:2" ht="15.75" thickBot="1">
      <c r="A13" s="79" t="s">
        <v>337</v>
      </c>
      <c r="B13" s="80" t="s">
        <v>65</v>
      </c>
    </row>
    <row r="14" spans="1:2" ht="15.75" thickBot="1">
      <c r="A14" s="79" t="s">
        <v>338</v>
      </c>
      <c r="B14" s="80" t="s">
        <v>65</v>
      </c>
    </row>
    <row r="15" spans="1:2" ht="15.75" thickBot="1">
      <c r="A15" s="79" t="s">
        <v>339</v>
      </c>
      <c r="B15" s="80" t="s">
        <v>65</v>
      </c>
    </row>
    <row r="16" spans="1:2" ht="15.75" thickBot="1">
      <c r="A16" s="79" t="s">
        <v>340</v>
      </c>
      <c r="B16" s="80" t="s">
        <v>65</v>
      </c>
    </row>
    <row r="17" spans="1:2" ht="15.75" thickBot="1">
      <c r="A17" s="79" t="s">
        <v>341</v>
      </c>
      <c r="B17" s="80" t="s">
        <v>65</v>
      </c>
    </row>
    <row r="18" spans="1:2" ht="15.75" thickBot="1">
      <c r="A18" s="79" t="s">
        <v>342</v>
      </c>
      <c r="B18" s="80" t="s">
        <v>65</v>
      </c>
    </row>
    <row r="19" spans="1:2" ht="15.75" thickBot="1">
      <c r="A19" s="79" t="s">
        <v>343</v>
      </c>
      <c r="B19" s="80" t="s">
        <v>65</v>
      </c>
    </row>
    <row r="20" spans="1:2" ht="29.1" customHeight="1" thickBot="1">
      <c r="A20" s="81" t="s">
        <v>344</v>
      </c>
      <c r="B20" s="82" t="s">
        <v>65</v>
      </c>
    </row>
    <row r="21" spans="1:2" ht="21.95" customHeight="1" thickBot="1">
      <c r="A21" s="81" t="s">
        <v>345</v>
      </c>
      <c r="B21" s="82" t="s">
        <v>65</v>
      </c>
    </row>
    <row r="22" spans="1:2" ht="26.1" customHeight="1" thickBot="1">
      <c r="A22" s="81" t="s">
        <v>346</v>
      </c>
      <c r="B22" s="82" t="s">
        <v>65</v>
      </c>
    </row>
    <row r="23" spans="1:2" ht="22.5" customHeight="1" thickBot="1">
      <c r="A23" s="81" t="s">
        <v>347</v>
      </c>
      <c r="B23" s="82" t="s">
        <v>65</v>
      </c>
    </row>
    <row r="24" spans="1:2" ht="18.95" customHeight="1" thickBot="1">
      <c r="A24" s="81" t="s">
        <v>348</v>
      </c>
      <c r="B24" s="82" t="s">
        <v>65</v>
      </c>
    </row>
    <row r="25" spans="1:2">
      <c r="A25" s="74"/>
    </row>
    <row r="26" spans="1:2" ht="15.75" thickBot="1">
      <c r="A26" s="74" t="s">
        <v>349</v>
      </c>
    </row>
    <row r="27" spans="1:2" ht="15.75" thickBot="1">
      <c r="A27" s="75"/>
      <c r="B27" s="76"/>
    </row>
    <row r="28" spans="1:2">
      <c r="A28" s="243"/>
      <c r="B28" s="245" t="s">
        <v>65</v>
      </c>
    </row>
    <row r="29" spans="1:2" ht="15.75" thickBot="1">
      <c r="A29" s="244"/>
      <c r="B29" s="246"/>
    </row>
    <row r="30" spans="1:2">
      <c r="A30" s="243"/>
      <c r="B30" s="245" t="s">
        <v>65</v>
      </c>
    </row>
    <row r="31" spans="1:2" ht="15.75" thickBot="1">
      <c r="A31" s="244"/>
      <c r="B31" s="246"/>
    </row>
    <row r="32" spans="1:2">
      <c r="A32" s="243"/>
      <c r="B32" s="245" t="s">
        <v>65</v>
      </c>
    </row>
    <row r="33" spans="1:2" ht="15.75" thickBot="1">
      <c r="A33" s="244"/>
      <c r="B33" s="246"/>
    </row>
    <row r="34" spans="1:2">
      <c r="A34" s="243"/>
      <c r="B34" s="245" t="s">
        <v>65</v>
      </c>
    </row>
    <row r="35" spans="1:2" ht="15.75" thickBot="1">
      <c r="A35" s="244"/>
      <c r="B35" s="246"/>
    </row>
    <row r="36" spans="1:2">
      <c r="A36" s="243"/>
      <c r="B36" s="245" t="s">
        <v>65</v>
      </c>
    </row>
    <row r="37" spans="1:2" ht="15.75" thickBot="1">
      <c r="A37" s="247"/>
      <c r="B37" s="248"/>
    </row>
    <row r="38" spans="1:2">
      <c r="A38" s="74"/>
    </row>
    <row r="39" spans="1:2">
      <c r="B39" s="86" t="s">
        <v>390</v>
      </c>
    </row>
    <row r="41" spans="1:2">
      <c r="B41" s="83" t="s">
        <v>350</v>
      </c>
    </row>
    <row r="42" spans="1:2">
      <c r="B42" s="87" t="s">
        <v>351</v>
      </c>
    </row>
    <row r="43" spans="1:2">
      <c r="B43" s="87" t="s">
        <v>352</v>
      </c>
    </row>
    <row r="44" spans="1:2" ht="24">
      <c r="B44" s="87" t="s">
        <v>389</v>
      </c>
    </row>
    <row r="45" spans="1:2">
      <c r="B45" s="87" t="s">
        <v>353</v>
      </c>
    </row>
    <row r="46" spans="1:2">
      <c r="B46" s="87" t="s">
        <v>354</v>
      </c>
    </row>
    <row r="47" spans="1:2">
      <c r="B47" s="83"/>
    </row>
    <row r="48" spans="1:2">
      <c r="B48" s="83" t="s">
        <v>355</v>
      </c>
    </row>
    <row r="49" spans="2:2" ht="23.25">
      <c r="B49" s="87" t="s">
        <v>356</v>
      </c>
    </row>
    <row r="50" spans="2:2" ht="34.5">
      <c r="B50" s="87" t="s">
        <v>382</v>
      </c>
    </row>
    <row r="51" spans="2:2" ht="23.25">
      <c r="B51" s="87" t="s">
        <v>357</v>
      </c>
    </row>
    <row r="52" spans="2:2">
      <c r="B52" s="87" t="s">
        <v>358</v>
      </c>
    </row>
    <row r="53" spans="2:2">
      <c r="B53" s="83"/>
    </row>
    <row r="54" spans="2:2">
      <c r="B54" s="83" t="s">
        <v>359</v>
      </c>
    </row>
    <row r="55" spans="2:2" ht="24">
      <c r="B55" s="87" t="s">
        <v>384</v>
      </c>
    </row>
    <row r="56" spans="2:2" ht="24">
      <c r="B56" s="87" t="s">
        <v>385</v>
      </c>
    </row>
    <row r="57" spans="2:2" ht="24">
      <c r="B57" s="87" t="s">
        <v>386</v>
      </c>
    </row>
    <row r="58" spans="2:2" ht="34.5">
      <c r="B58" s="87" t="s">
        <v>387</v>
      </c>
    </row>
    <row r="59" spans="2:2" ht="24">
      <c r="B59" s="87" t="s">
        <v>388</v>
      </c>
    </row>
    <row r="60" spans="2:2" ht="23.25">
      <c r="B60" s="87" t="s">
        <v>383</v>
      </c>
    </row>
    <row r="61" spans="2:2">
      <c r="B61" s="83"/>
    </row>
    <row r="62" spans="2:2">
      <c r="B62" s="83" t="s">
        <v>724</v>
      </c>
    </row>
    <row r="63" spans="2:2">
      <c r="B63" s="84" t="s">
        <v>360</v>
      </c>
    </row>
    <row r="64" spans="2:2">
      <c r="B64" s="84" t="s">
        <v>361</v>
      </c>
    </row>
    <row r="65" spans="2:2">
      <c r="B65" s="84" t="s">
        <v>362</v>
      </c>
    </row>
    <row r="66" spans="2:2">
      <c r="B66" s="84" t="s">
        <v>363</v>
      </c>
    </row>
    <row r="67" spans="2:2">
      <c r="B67" s="84" t="s">
        <v>364</v>
      </c>
    </row>
    <row r="68" spans="2:2">
      <c r="B68" s="84" t="s">
        <v>365</v>
      </c>
    </row>
    <row r="69" spans="2:2">
      <c r="B69" s="85"/>
    </row>
    <row r="70" spans="2:2">
      <c r="B70" s="83" t="s">
        <v>366</v>
      </c>
    </row>
    <row r="71" spans="2:2">
      <c r="B71" s="84" t="s">
        <v>367</v>
      </c>
    </row>
    <row r="72" spans="2:2">
      <c r="B72" s="84" t="s">
        <v>368</v>
      </c>
    </row>
    <row r="73" spans="2:2">
      <c r="B73" s="83"/>
    </row>
    <row r="74" spans="2:2">
      <c r="B74" s="83" t="s">
        <v>369</v>
      </c>
    </row>
    <row r="75" spans="2:2">
      <c r="B75" s="84" t="s">
        <v>368</v>
      </c>
    </row>
    <row r="76" spans="2:2">
      <c r="B76" s="84" t="s">
        <v>370</v>
      </c>
    </row>
    <row r="77" spans="2:2">
      <c r="B77" s="83"/>
    </row>
    <row r="78" spans="2:2">
      <c r="B78" s="83" t="s">
        <v>371</v>
      </c>
    </row>
    <row r="79" spans="2:2">
      <c r="B79" s="84" t="s">
        <v>368</v>
      </c>
    </row>
    <row r="80" spans="2:2">
      <c r="B80" s="84" t="s">
        <v>372</v>
      </c>
    </row>
    <row r="81" spans="1:2">
      <c r="B81" s="83"/>
    </row>
    <row r="82" spans="1:2">
      <c r="B82" s="83" t="s">
        <v>373</v>
      </c>
    </row>
    <row r="83" spans="1:2">
      <c r="B83" s="84" t="s">
        <v>374</v>
      </c>
    </row>
    <row r="84" spans="1:2">
      <c r="B84" s="84" t="s">
        <v>375</v>
      </c>
    </row>
    <row r="85" spans="1:2">
      <c r="B85" s="83"/>
    </row>
    <row r="86" spans="1:2">
      <c r="B86" s="83" t="s">
        <v>376</v>
      </c>
    </row>
    <row r="87" spans="1:2">
      <c r="B87" s="84" t="s">
        <v>377</v>
      </c>
    </row>
    <row r="88" spans="1:2">
      <c r="B88" s="84" t="s">
        <v>378</v>
      </c>
    </row>
    <row r="89" spans="1:2">
      <c r="B89" s="84" t="s">
        <v>379</v>
      </c>
    </row>
    <row r="90" spans="1:2">
      <c r="B90" s="84" t="s">
        <v>380</v>
      </c>
    </row>
    <row r="91" spans="1:2">
      <c r="B91" s="84" t="s">
        <v>381</v>
      </c>
    </row>
    <row r="92" spans="1:2">
      <c r="A92" s="66"/>
    </row>
  </sheetData>
  <mergeCells count="12">
    <mergeCell ref="A32:A33"/>
    <mergeCell ref="B32:B33"/>
    <mergeCell ref="A34:A35"/>
    <mergeCell ref="B34:B35"/>
    <mergeCell ref="A36:A37"/>
    <mergeCell ref="B36:B37"/>
    <mergeCell ref="A7:A8"/>
    <mergeCell ref="B7:B8"/>
    <mergeCell ref="A28:A29"/>
    <mergeCell ref="B28:B29"/>
    <mergeCell ref="A30:A31"/>
    <mergeCell ref="B30:B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828F-B12B-4F01-8558-B45BA0268317}">
  <sheetPr>
    <tabColor rgb="FF0070C0"/>
  </sheetPr>
  <dimension ref="A1:N52"/>
  <sheetViews>
    <sheetView zoomScaleNormal="100" workbookViewId="0">
      <selection activeCell="R29" sqref="R29"/>
    </sheetView>
  </sheetViews>
  <sheetFormatPr defaultRowHeight="15"/>
  <cols>
    <col min="1" max="1" width="5" customWidth="1"/>
    <col min="2" max="2" width="9.42578125" bestFit="1" customWidth="1"/>
    <col min="3" max="3" width="10.5703125" bestFit="1" customWidth="1"/>
    <col min="4" max="4" width="9.42578125" bestFit="1" customWidth="1"/>
    <col min="5" max="5" width="10.7109375" customWidth="1"/>
    <col min="6" max="7" width="9.7109375" bestFit="1" customWidth="1"/>
    <col min="8" max="8" width="12.28515625" customWidth="1"/>
    <col min="9" max="9" width="9.7109375" customWidth="1"/>
    <col min="11" max="11" width="27.42578125" customWidth="1"/>
    <col min="12" max="13" width="9.28515625" bestFit="1" customWidth="1"/>
    <col min="14" max="14" width="9.42578125" bestFit="1" customWidth="1"/>
  </cols>
  <sheetData>
    <row r="1" spans="1:14">
      <c r="A1" s="12" t="s">
        <v>88</v>
      </c>
      <c r="B1" s="7"/>
      <c r="C1" s="8"/>
      <c r="D1" s="6"/>
      <c r="E1" s="230"/>
      <c r="F1" s="6"/>
      <c r="G1" s="6"/>
      <c r="K1" s="12" t="s">
        <v>772</v>
      </c>
    </row>
    <row r="2" spans="1:14" ht="18">
      <c r="A2" s="111"/>
      <c r="B2" s="111" t="s">
        <v>70</v>
      </c>
      <c r="C2" s="111" t="s">
        <v>771</v>
      </c>
      <c r="D2" s="111" t="s">
        <v>760</v>
      </c>
      <c r="E2" s="111" t="s">
        <v>73</v>
      </c>
      <c r="F2" s="111" t="s">
        <v>770</v>
      </c>
      <c r="G2" s="111" t="s">
        <v>74</v>
      </c>
      <c r="H2" s="111" t="s">
        <v>769</v>
      </c>
      <c r="I2" s="111" t="s">
        <v>76</v>
      </c>
      <c r="K2" s="158" t="s">
        <v>750</v>
      </c>
      <c r="L2" s="158" t="s">
        <v>749</v>
      </c>
      <c r="M2" s="158" t="s">
        <v>748</v>
      </c>
      <c r="N2" s="158" t="s">
        <v>747</v>
      </c>
    </row>
    <row r="3" spans="1:14">
      <c r="A3" s="13">
        <v>0</v>
      </c>
      <c r="B3" s="14">
        <v>40554</v>
      </c>
      <c r="C3" s="15">
        <v>35000</v>
      </c>
      <c r="D3" s="15">
        <v>10000</v>
      </c>
      <c r="E3" s="15">
        <v>30</v>
      </c>
      <c r="F3" s="15">
        <v>2</v>
      </c>
      <c r="G3" s="15">
        <f>D3*F3/E3</f>
        <v>666.66666666666663</v>
      </c>
      <c r="H3" s="15">
        <f>D3/E3*30</f>
        <v>10000</v>
      </c>
      <c r="I3" s="16">
        <f>F3*H3</f>
        <v>20000</v>
      </c>
      <c r="K3" s="217" t="s">
        <v>746</v>
      </c>
      <c r="L3" s="220">
        <v>355</v>
      </c>
      <c r="M3" s="213"/>
      <c r="N3" s="213"/>
    </row>
    <row r="4" spans="1:14">
      <c r="A4" s="13">
        <v>0</v>
      </c>
      <c r="B4" s="14">
        <v>40586</v>
      </c>
      <c r="C4" s="15">
        <v>75000</v>
      </c>
      <c r="D4" s="15">
        <f>C4-C3</f>
        <v>40000</v>
      </c>
      <c r="E4" s="15">
        <f>B4-B3</f>
        <v>32</v>
      </c>
      <c r="F4" s="15">
        <v>2</v>
      </c>
      <c r="G4" s="15">
        <f>D4*F4/E4</f>
        <v>2500</v>
      </c>
      <c r="H4" s="15">
        <f>D4/E4*30</f>
        <v>37500</v>
      </c>
      <c r="I4" s="16">
        <f>F4*H4</f>
        <v>75000</v>
      </c>
      <c r="K4" s="217" t="s">
        <v>745</v>
      </c>
      <c r="L4" s="220">
        <v>12</v>
      </c>
      <c r="M4" s="213"/>
      <c r="N4" s="213"/>
    </row>
    <row r="5" spans="1:14" ht="18">
      <c r="A5" s="17" t="s">
        <v>77</v>
      </c>
      <c r="B5" s="227"/>
      <c r="C5" s="226"/>
      <c r="D5" s="109"/>
      <c r="E5" s="45" t="s">
        <v>65</v>
      </c>
      <c r="F5" s="109"/>
      <c r="G5" s="109"/>
      <c r="H5" s="45"/>
      <c r="I5" s="225" t="s">
        <v>65</v>
      </c>
      <c r="K5" s="217" t="s">
        <v>744</v>
      </c>
      <c r="L5" s="220">
        <v>50</v>
      </c>
      <c r="M5" s="213"/>
      <c r="N5" s="213"/>
    </row>
    <row r="6" spans="1:14">
      <c r="A6" s="17">
        <v>1</v>
      </c>
      <c r="B6" s="229"/>
      <c r="C6" s="226"/>
      <c r="D6" s="109">
        <f t="shared" ref="D6:D24" si="0">C6-C5</f>
        <v>0</v>
      </c>
      <c r="E6" s="45">
        <f t="shared" ref="E6:E24" si="1">B6-B5</f>
        <v>0</v>
      </c>
      <c r="F6" s="228">
        <v>2</v>
      </c>
      <c r="G6" s="109" t="e">
        <f t="shared" ref="G6:G24" si="2">D6*F6/E6</f>
        <v>#DIV/0!</v>
      </c>
      <c r="H6" s="109" t="e">
        <f t="shared" ref="H6:H24" si="3">D6/E6*30</f>
        <v>#DIV/0!</v>
      </c>
      <c r="I6" s="225" t="e">
        <f t="shared" ref="I6:I24" si="4">H6*F6</f>
        <v>#DIV/0!</v>
      </c>
      <c r="K6" s="217" t="s">
        <v>743</v>
      </c>
      <c r="L6" s="220">
        <v>2</v>
      </c>
      <c r="M6" s="213"/>
      <c r="N6" s="213"/>
    </row>
    <row r="7" spans="1:14">
      <c r="A7" s="17">
        <v>2</v>
      </c>
      <c r="B7" s="227"/>
      <c r="C7" s="226"/>
      <c r="D7" s="109">
        <f t="shared" si="0"/>
        <v>0</v>
      </c>
      <c r="E7" s="45">
        <f t="shared" si="1"/>
        <v>0</v>
      </c>
      <c r="F7" s="228">
        <v>2</v>
      </c>
      <c r="G7" s="109" t="e">
        <f t="shared" si="2"/>
        <v>#DIV/0!</v>
      </c>
      <c r="H7" s="109" t="e">
        <f t="shared" si="3"/>
        <v>#DIV/0!</v>
      </c>
      <c r="I7" s="225" t="e">
        <f t="shared" si="4"/>
        <v>#DIV/0!</v>
      </c>
      <c r="K7" s="217" t="s">
        <v>742</v>
      </c>
      <c r="L7" s="220">
        <v>40</v>
      </c>
      <c r="M7" s="213"/>
      <c r="N7" s="213"/>
    </row>
    <row r="8" spans="1:14">
      <c r="A8" s="17">
        <v>3</v>
      </c>
      <c r="B8" s="227" t="s">
        <v>65</v>
      </c>
      <c r="C8" s="226" t="s">
        <v>65</v>
      </c>
      <c r="D8" s="109" t="e">
        <f t="shared" si="0"/>
        <v>#VALUE!</v>
      </c>
      <c r="E8" s="45" t="e">
        <f t="shared" si="1"/>
        <v>#VALUE!</v>
      </c>
      <c r="F8" s="228">
        <v>2</v>
      </c>
      <c r="G8" s="109" t="e">
        <f t="shared" si="2"/>
        <v>#VALUE!</v>
      </c>
      <c r="H8" s="109" t="e">
        <f t="shared" si="3"/>
        <v>#VALUE!</v>
      </c>
      <c r="I8" s="225" t="e">
        <f t="shared" si="4"/>
        <v>#VALUE!</v>
      </c>
      <c r="K8" s="217" t="s">
        <v>765</v>
      </c>
      <c r="L8" s="220">
        <v>20</v>
      </c>
      <c r="M8" s="213"/>
      <c r="N8" s="213"/>
    </row>
    <row r="9" spans="1:14">
      <c r="A9" s="17">
        <v>4</v>
      </c>
      <c r="B9" s="227" t="s">
        <v>65</v>
      </c>
      <c r="C9" s="226" t="s">
        <v>65</v>
      </c>
      <c r="D9" s="109" t="e">
        <f t="shared" si="0"/>
        <v>#VALUE!</v>
      </c>
      <c r="E9" s="45" t="e">
        <f t="shared" si="1"/>
        <v>#VALUE!</v>
      </c>
      <c r="F9" s="228">
        <v>2</v>
      </c>
      <c r="G9" s="109" t="e">
        <f t="shared" si="2"/>
        <v>#VALUE!</v>
      </c>
      <c r="H9" s="109" t="e">
        <f t="shared" si="3"/>
        <v>#VALUE!</v>
      </c>
      <c r="I9" s="225" t="e">
        <f t="shared" si="4"/>
        <v>#VALUE!</v>
      </c>
      <c r="K9" s="217" t="s">
        <v>764</v>
      </c>
      <c r="L9" s="220">
        <v>1000</v>
      </c>
      <c r="M9" s="213"/>
      <c r="N9" s="213"/>
    </row>
    <row r="10" spans="1:14">
      <c r="A10" s="17">
        <v>5</v>
      </c>
      <c r="B10" s="227" t="s">
        <v>65</v>
      </c>
      <c r="C10" s="226" t="s">
        <v>65</v>
      </c>
      <c r="D10" s="109" t="e">
        <f t="shared" si="0"/>
        <v>#VALUE!</v>
      </c>
      <c r="E10" s="45" t="e">
        <f t="shared" si="1"/>
        <v>#VALUE!</v>
      </c>
      <c r="F10" s="228">
        <v>2</v>
      </c>
      <c r="G10" s="109" t="e">
        <f t="shared" si="2"/>
        <v>#VALUE!</v>
      </c>
      <c r="H10" s="109" t="e">
        <f t="shared" si="3"/>
        <v>#VALUE!</v>
      </c>
      <c r="I10" s="225" t="e">
        <f t="shared" si="4"/>
        <v>#VALUE!</v>
      </c>
      <c r="K10" s="217" t="s">
        <v>763</v>
      </c>
      <c r="L10" s="220">
        <v>5</v>
      </c>
      <c r="M10" s="213"/>
      <c r="N10" s="213"/>
    </row>
    <row r="11" spans="1:14">
      <c r="A11" s="17">
        <v>6</v>
      </c>
      <c r="B11" s="227" t="s">
        <v>65</v>
      </c>
      <c r="C11" s="226" t="s">
        <v>65</v>
      </c>
      <c r="D11" s="109" t="e">
        <f t="shared" si="0"/>
        <v>#VALUE!</v>
      </c>
      <c r="E11" s="45" t="e">
        <f t="shared" si="1"/>
        <v>#VALUE!</v>
      </c>
      <c r="F11" s="228">
        <v>2</v>
      </c>
      <c r="G11" s="109" t="e">
        <f t="shared" si="2"/>
        <v>#VALUE!</v>
      </c>
      <c r="H11" s="109" t="e">
        <f t="shared" si="3"/>
        <v>#VALUE!</v>
      </c>
      <c r="I11" s="225" t="e">
        <f t="shared" si="4"/>
        <v>#VALUE!</v>
      </c>
      <c r="K11" s="217" t="s">
        <v>757</v>
      </c>
      <c r="L11" s="220">
        <v>75</v>
      </c>
      <c r="M11" s="213"/>
      <c r="N11" s="213"/>
    </row>
    <row r="12" spans="1:14">
      <c r="A12" s="17">
        <v>7</v>
      </c>
      <c r="B12" s="227" t="s">
        <v>65</v>
      </c>
      <c r="C12" s="226" t="s">
        <v>65</v>
      </c>
      <c r="D12" s="109" t="e">
        <f t="shared" si="0"/>
        <v>#VALUE!</v>
      </c>
      <c r="E12" s="45" t="e">
        <f t="shared" si="1"/>
        <v>#VALUE!</v>
      </c>
      <c r="F12" s="228">
        <v>2</v>
      </c>
      <c r="G12" s="109" t="e">
        <f t="shared" si="2"/>
        <v>#VALUE!</v>
      </c>
      <c r="H12" s="109" t="e">
        <f t="shared" si="3"/>
        <v>#VALUE!</v>
      </c>
      <c r="I12" s="225" t="e">
        <f t="shared" si="4"/>
        <v>#VALUE!</v>
      </c>
      <c r="K12" s="217" t="s">
        <v>756</v>
      </c>
      <c r="L12" s="220">
        <v>6000</v>
      </c>
      <c r="M12" s="212"/>
      <c r="N12" s="218"/>
    </row>
    <row r="13" spans="1:14">
      <c r="A13" s="17">
        <v>8</v>
      </c>
      <c r="B13" s="227" t="s">
        <v>65</v>
      </c>
      <c r="C13" s="226" t="s">
        <v>65</v>
      </c>
      <c r="D13" s="109" t="e">
        <f t="shared" si="0"/>
        <v>#VALUE!</v>
      </c>
      <c r="E13" s="45" t="e">
        <f t="shared" si="1"/>
        <v>#VALUE!</v>
      </c>
      <c r="F13" s="228">
        <v>2</v>
      </c>
      <c r="G13" s="109" t="e">
        <f t="shared" si="2"/>
        <v>#VALUE!</v>
      </c>
      <c r="H13" s="109" t="e">
        <f t="shared" si="3"/>
        <v>#VALUE!</v>
      </c>
      <c r="I13" s="225" t="e">
        <f t="shared" si="4"/>
        <v>#VALUE!</v>
      </c>
      <c r="K13" s="217" t="s">
        <v>755</v>
      </c>
      <c r="L13" s="219">
        <v>500</v>
      </c>
      <c r="M13" s="212"/>
      <c r="N13" s="218"/>
    </row>
    <row r="14" spans="1:14">
      <c r="A14" s="17">
        <v>9</v>
      </c>
      <c r="B14" s="227" t="s">
        <v>65</v>
      </c>
      <c r="C14" s="226" t="s">
        <v>65</v>
      </c>
      <c r="D14" s="109" t="e">
        <f t="shared" si="0"/>
        <v>#VALUE!</v>
      </c>
      <c r="E14" s="45" t="e">
        <f t="shared" si="1"/>
        <v>#VALUE!</v>
      </c>
      <c r="F14" s="228">
        <v>2</v>
      </c>
      <c r="G14" s="109" t="e">
        <f t="shared" si="2"/>
        <v>#VALUE!</v>
      </c>
      <c r="H14" s="109" t="e">
        <f t="shared" si="3"/>
        <v>#VALUE!</v>
      </c>
      <c r="I14" s="225" t="e">
        <f t="shared" si="4"/>
        <v>#VALUE!</v>
      </c>
      <c r="K14" s="217" t="s">
        <v>738</v>
      </c>
      <c r="L14" s="213"/>
      <c r="M14" s="216">
        <f>(L7-L10)*L5*L4*L3/1000</f>
        <v>7455</v>
      </c>
      <c r="N14" s="215">
        <f>M14*L6</f>
        <v>14910</v>
      </c>
    </row>
    <row r="15" spans="1:14">
      <c r="A15" s="17">
        <v>10</v>
      </c>
      <c r="B15" s="227" t="s">
        <v>65</v>
      </c>
      <c r="C15" s="226" t="s">
        <v>65</v>
      </c>
      <c r="D15" s="109" t="e">
        <f t="shared" si="0"/>
        <v>#VALUE!</v>
      </c>
      <c r="E15" s="45" t="e">
        <f t="shared" si="1"/>
        <v>#VALUE!</v>
      </c>
      <c r="F15" s="228">
        <v>2</v>
      </c>
      <c r="G15" s="109" t="e">
        <f t="shared" si="2"/>
        <v>#VALUE!</v>
      </c>
      <c r="H15" s="109" t="e">
        <f t="shared" si="3"/>
        <v>#VALUE!</v>
      </c>
      <c r="I15" s="225" t="e">
        <f t="shared" si="4"/>
        <v>#VALUE!</v>
      </c>
      <c r="K15" s="214" t="s">
        <v>754</v>
      </c>
      <c r="L15" s="213"/>
      <c r="M15" s="212"/>
      <c r="N15" s="218">
        <f>(L8/L9-(L11/L12))*L3*L4*L5</f>
        <v>1597.5000000000002</v>
      </c>
    </row>
    <row r="16" spans="1:14">
      <c r="A16" s="17">
        <v>11</v>
      </c>
      <c r="B16" s="227" t="s">
        <v>65</v>
      </c>
      <c r="C16" s="226" t="s">
        <v>65</v>
      </c>
      <c r="D16" s="109" t="e">
        <f t="shared" si="0"/>
        <v>#VALUE!</v>
      </c>
      <c r="E16" s="45" t="e">
        <f t="shared" si="1"/>
        <v>#VALUE!</v>
      </c>
      <c r="F16" s="228">
        <v>2</v>
      </c>
      <c r="G16" s="109" t="e">
        <f t="shared" si="2"/>
        <v>#VALUE!</v>
      </c>
      <c r="H16" s="109" t="e">
        <f t="shared" si="3"/>
        <v>#VALUE!</v>
      </c>
      <c r="I16" s="225" t="e">
        <f t="shared" si="4"/>
        <v>#VALUE!</v>
      </c>
      <c r="K16" s="214" t="s">
        <v>753</v>
      </c>
      <c r="L16" s="213"/>
      <c r="M16" s="212">
        <f>SUM(M14:M15)</f>
        <v>7455</v>
      </c>
      <c r="N16" s="218">
        <f>SUM(N14:N15)</f>
        <v>16507.5</v>
      </c>
    </row>
    <row r="17" spans="1:14">
      <c r="A17" s="17">
        <v>13</v>
      </c>
      <c r="B17" s="227" t="s">
        <v>65</v>
      </c>
      <c r="C17" s="226" t="s">
        <v>65</v>
      </c>
      <c r="D17" s="109" t="e">
        <f t="shared" si="0"/>
        <v>#VALUE!</v>
      </c>
      <c r="E17" s="45" t="e">
        <f t="shared" si="1"/>
        <v>#VALUE!</v>
      </c>
      <c r="F17" s="228">
        <v>2</v>
      </c>
      <c r="G17" s="109" t="e">
        <f t="shared" si="2"/>
        <v>#VALUE!</v>
      </c>
      <c r="H17" s="109" t="e">
        <f t="shared" si="3"/>
        <v>#VALUE!</v>
      </c>
      <c r="I17" s="225" t="e">
        <f t="shared" si="4"/>
        <v>#VALUE!</v>
      </c>
      <c r="K17" s="214" t="s">
        <v>752</v>
      </c>
      <c r="L17" s="213"/>
      <c r="M17" s="212"/>
      <c r="N17" s="211">
        <f>L13/N16</f>
        <v>3.0289262456459184E-2</v>
      </c>
    </row>
    <row r="18" spans="1:14">
      <c r="A18" s="17">
        <v>14</v>
      </c>
      <c r="B18" s="227" t="s">
        <v>65</v>
      </c>
      <c r="C18" s="226" t="s">
        <v>65</v>
      </c>
      <c r="D18" s="109" t="e">
        <f t="shared" si="0"/>
        <v>#VALUE!</v>
      </c>
      <c r="E18" s="45" t="e">
        <f t="shared" si="1"/>
        <v>#VALUE!</v>
      </c>
      <c r="F18" s="228">
        <v>2</v>
      </c>
      <c r="G18" s="109" t="e">
        <f t="shared" si="2"/>
        <v>#VALUE!</v>
      </c>
      <c r="H18" s="109" t="e">
        <f t="shared" si="3"/>
        <v>#VALUE!</v>
      </c>
      <c r="I18" s="225" t="e">
        <f t="shared" si="4"/>
        <v>#VALUE!</v>
      </c>
    </row>
    <row r="19" spans="1:14">
      <c r="A19" s="17">
        <v>15</v>
      </c>
      <c r="B19" s="227" t="s">
        <v>65</v>
      </c>
      <c r="C19" s="226" t="s">
        <v>65</v>
      </c>
      <c r="D19" s="109" t="e">
        <f t="shared" si="0"/>
        <v>#VALUE!</v>
      </c>
      <c r="E19" s="45" t="e">
        <f t="shared" si="1"/>
        <v>#VALUE!</v>
      </c>
      <c r="F19" s="228">
        <v>2</v>
      </c>
      <c r="G19" s="109" t="e">
        <f t="shared" si="2"/>
        <v>#VALUE!</v>
      </c>
      <c r="H19" s="109" t="e">
        <f t="shared" si="3"/>
        <v>#VALUE!</v>
      </c>
      <c r="I19" s="225" t="e">
        <f t="shared" si="4"/>
        <v>#VALUE!</v>
      </c>
      <c r="K19" s="44" t="s">
        <v>768</v>
      </c>
    </row>
    <row r="20" spans="1:14">
      <c r="A20" s="17">
        <v>16</v>
      </c>
      <c r="B20" s="227" t="s">
        <v>65</v>
      </c>
      <c r="C20" s="226" t="s">
        <v>65</v>
      </c>
      <c r="D20" s="109" t="e">
        <f t="shared" si="0"/>
        <v>#VALUE!</v>
      </c>
      <c r="E20" s="45" t="e">
        <f t="shared" si="1"/>
        <v>#VALUE!</v>
      </c>
      <c r="F20" s="228">
        <v>2</v>
      </c>
      <c r="G20" s="109" t="e">
        <f t="shared" si="2"/>
        <v>#VALUE!</v>
      </c>
      <c r="H20" s="109" t="e">
        <f t="shared" si="3"/>
        <v>#VALUE!</v>
      </c>
      <c r="I20" s="225" t="e">
        <f t="shared" si="4"/>
        <v>#VALUE!</v>
      </c>
      <c r="K20" s="158" t="s">
        <v>750</v>
      </c>
      <c r="L20" s="158" t="s">
        <v>749</v>
      </c>
      <c r="M20" s="158" t="s">
        <v>748</v>
      </c>
      <c r="N20" s="158" t="s">
        <v>747</v>
      </c>
    </row>
    <row r="21" spans="1:14">
      <c r="A21" s="17">
        <v>17</v>
      </c>
      <c r="B21" s="227" t="s">
        <v>65</v>
      </c>
      <c r="C21" s="226" t="s">
        <v>65</v>
      </c>
      <c r="D21" s="109" t="e">
        <f t="shared" si="0"/>
        <v>#VALUE!</v>
      </c>
      <c r="E21" s="45" t="e">
        <f t="shared" si="1"/>
        <v>#VALUE!</v>
      </c>
      <c r="F21" s="228">
        <v>2</v>
      </c>
      <c r="G21" s="109" t="e">
        <f t="shared" si="2"/>
        <v>#VALUE!</v>
      </c>
      <c r="H21" s="109" t="e">
        <f t="shared" si="3"/>
        <v>#VALUE!</v>
      </c>
      <c r="I21" s="225" t="e">
        <f t="shared" si="4"/>
        <v>#VALUE!</v>
      </c>
      <c r="K21" s="217" t="s">
        <v>767</v>
      </c>
      <c r="L21" s="220">
        <v>219</v>
      </c>
      <c r="M21" s="213"/>
      <c r="N21" s="213"/>
    </row>
    <row r="22" spans="1:14">
      <c r="A22" s="17">
        <v>18</v>
      </c>
      <c r="B22" s="227" t="s">
        <v>65</v>
      </c>
      <c r="C22" s="226" t="s">
        <v>65</v>
      </c>
      <c r="D22" s="109" t="e">
        <f t="shared" si="0"/>
        <v>#VALUE!</v>
      </c>
      <c r="E22" s="45" t="e">
        <f t="shared" si="1"/>
        <v>#VALUE!</v>
      </c>
      <c r="F22" s="228">
        <v>2</v>
      </c>
      <c r="G22" s="109" t="e">
        <f t="shared" si="2"/>
        <v>#VALUE!</v>
      </c>
      <c r="H22" s="109" t="e">
        <f t="shared" si="3"/>
        <v>#VALUE!</v>
      </c>
      <c r="I22" s="225" t="e">
        <f t="shared" si="4"/>
        <v>#VALUE!</v>
      </c>
      <c r="K22" s="217" t="s">
        <v>745</v>
      </c>
      <c r="L22" s="220">
        <v>2</v>
      </c>
      <c r="M22" s="213"/>
      <c r="N22" s="213"/>
    </row>
    <row r="23" spans="1:14">
      <c r="A23" s="17">
        <v>19</v>
      </c>
      <c r="B23" s="227" t="s">
        <v>65</v>
      </c>
      <c r="C23" s="226" t="s">
        <v>65</v>
      </c>
      <c r="D23" s="109" t="e">
        <f t="shared" si="0"/>
        <v>#VALUE!</v>
      </c>
      <c r="E23" s="45" t="e">
        <f t="shared" si="1"/>
        <v>#VALUE!</v>
      </c>
      <c r="F23" s="228">
        <v>2</v>
      </c>
      <c r="G23" s="109" t="e">
        <f t="shared" si="2"/>
        <v>#VALUE!</v>
      </c>
      <c r="H23" s="109" t="e">
        <f t="shared" si="3"/>
        <v>#VALUE!</v>
      </c>
      <c r="I23" s="225" t="e">
        <f t="shared" si="4"/>
        <v>#VALUE!</v>
      </c>
      <c r="K23" s="217" t="s">
        <v>766</v>
      </c>
      <c r="L23" s="220">
        <v>200</v>
      </c>
      <c r="M23" s="213"/>
      <c r="N23" s="213"/>
    </row>
    <row r="24" spans="1:14">
      <c r="A24" s="17">
        <v>20</v>
      </c>
      <c r="B24" s="227" t="s">
        <v>65</v>
      </c>
      <c r="C24" s="226" t="s">
        <v>65</v>
      </c>
      <c r="D24" s="109" t="e">
        <f t="shared" si="0"/>
        <v>#VALUE!</v>
      </c>
      <c r="E24" s="45" t="e">
        <f t="shared" si="1"/>
        <v>#VALUE!</v>
      </c>
      <c r="F24" s="228">
        <v>2</v>
      </c>
      <c r="G24" s="109" t="e">
        <f t="shared" si="2"/>
        <v>#VALUE!</v>
      </c>
      <c r="H24" s="109" t="e">
        <f t="shared" si="3"/>
        <v>#VALUE!</v>
      </c>
      <c r="I24" s="225" t="e">
        <f t="shared" si="4"/>
        <v>#VALUE!</v>
      </c>
      <c r="K24" s="217" t="s">
        <v>743</v>
      </c>
      <c r="L24" s="220">
        <v>2</v>
      </c>
      <c r="M24" s="213"/>
      <c r="N24" s="213"/>
    </row>
    <row r="25" spans="1:14">
      <c r="A25" s="17"/>
      <c r="B25" s="227"/>
      <c r="C25" s="226"/>
      <c r="D25" s="109" t="s">
        <v>78</v>
      </c>
      <c r="E25" s="45" t="s">
        <v>78</v>
      </c>
      <c r="F25" s="226"/>
      <c r="G25" s="45"/>
      <c r="H25" s="109"/>
      <c r="I25" s="225"/>
      <c r="K25" s="217" t="s">
        <v>742</v>
      </c>
      <c r="L25" s="220">
        <v>60</v>
      </c>
      <c r="M25" s="213"/>
      <c r="N25" s="213"/>
    </row>
    <row r="26" spans="1:14">
      <c r="K26" s="217" t="s">
        <v>765</v>
      </c>
      <c r="L26" s="220">
        <v>15</v>
      </c>
      <c r="M26" s="213"/>
      <c r="N26" s="213"/>
    </row>
    <row r="27" spans="1:14">
      <c r="K27" s="217" t="s">
        <v>764</v>
      </c>
      <c r="L27" s="220">
        <v>1000</v>
      </c>
      <c r="M27" s="213"/>
      <c r="N27" s="213"/>
    </row>
    <row r="28" spans="1:14" ht="15.75" thickBot="1">
      <c r="A28" s="12" t="s">
        <v>80</v>
      </c>
      <c r="B28" s="6" t="s">
        <v>79</v>
      </c>
      <c r="C28" s="224"/>
      <c r="D28" s="6"/>
      <c r="E28" s="6"/>
      <c r="F28" s="6"/>
      <c r="G28" s="6"/>
      <c r="K28" s="217" t="s">
        <v>763</v>
      </c>
      <c r="L28" s="220">
        <v>5</v>
      </c>
      <c r="M28" s="213"/>
      <c r="N28" s="213"/>
    </row>
    <row r="29" spans="1:14" ht="18.75" thickBot="1">
      <c r="A29" s="223" t="s">
        <v>762</v>
      </c>
      <c r="B29" s="222" t="s">
        <v>80</v>
      </c>
      <c r="C29" s="222" t="s">
        <v>761</v>
      </c>
      <c r="D29" s="222" t="s">
        <v>760</v>
      </c>
      <c r="E29" s="222" t="s">
        <v>759</v>
      </c>
      <c r="F29" s="222" t="s">
        <v>758</v>
      </c>
      <c r="G29" s="222" t="s">
        <v>83</v>
      </c>
      <c r="H29" s="222" t="s">
        <v>84</v>
      </c>
      <c r="K29" s="217" t="s">
        <v>757</v>
      </c>
      <c r="L29" s="220">
        <v>75</v>
      </c>
      <c r="M29" s="213"/>
      <c r="N29" s="213"/>
    </row>
    <row r="30" spans="1:14" ht="15.75" thickBot="1">
      <c r="A30" s="18">
        <v>0</v>
      </c>
      <c r="B30" s="19" t="s">
        <v>85</v>
      </c>
      <c r="C30" s="20">
        <v>14500</v>
      </c>
      <c r="D30" s="20">
        <v>51000</v>
      </c>
      <c r="E30" s="21">
        <v>2</v>
      </c>
      <c r="F30" s="22">
        <f t="shared" ref="F30:F51" si="5">D30*E30</f>
        <v>102000</v>
      </c>
      <c r="G30" s="23">
        <v>40000</v>
      </c>
      <c r="H30" s="22">
        <f t="shared" ref="H30:H51" si="6">F30/G30</f>
        <v>2.5499999999999998</v>
      </c>
      <c r="K30" s="217" t="s">
        <v>756</v>
      </c>
      <c r="L30" s="220">
        <v>6000</v>
      </c>
      <c r="M30" s="212"/>
      <c r="N30" s="218"/>
    </row>
    <row r="31" spans="1:14" ht="15.75" thickBot="1">
      <c r="A31" s="24">
        <v>0</v>
      </c>
      <c r="B31" s="25" t="s">
        <v>86</v>
      </c>
      <c r="C31" s="26">
        <v>34400</v>
      </c>
      <c r="D31" s="26">
        <v>80000</v>
      </c>
      <c r="E31" s="27">
        <v>2</v>
      </c>
      <c r="F31" s="22">
        <f t="shared" si="5"/>
        <v>160000</v>
      </c>
      <c r="G31" s="28">
        <v>45000</v>
      </c>
      <c r="H31" s="29">
        <f t="shared" si="6"/>
        <v>3.5555555555555554</v>
      </c>
      <c r="K31" s="217" t="s">
        <v>755</v>
      </c>
      <c r="L31" s="219">
        <v>500</v>
      </c>
      <c r="M31" s="212"/>
      <c r="N31" s="218"/>
    </row>
    <row r="32" spans="1:14" ht="15.75" thickBot="1">
      <c r="A32" s="30">
        <v>1</v>
      </c>
      <c r="B32" s="221"/>
      <c r="C32" s="31"/>
      <c r="D32" s="32">
        <f>C32-C28</f>
        <v>0</v>
      </c>
      <c r="E32" s="33">
        <v>2</v>
      </c>
      <c r="F32" s="210">
        <f t="shared" si="5"/>
        <v>0</v>
      </c>
      <c r="G32" s="35"/>
      <c r="H32" s="34" t="e">
        <f t="shared" si="6"/>
        <v>#DIV/0!</v>
      </c>
      <c r="K32" s="217" t="s">
        <v>738</v>
      </c>
      <c r="L32" s="213"/>
      <c r="M32" s="216">
        <f>(L25-L28)*L23*L22*L21/1000</f>
        <v>4818</v>
      </c>
      <c r="N32" s="215">
        <f>M32*L24</f>
        <v>9636</v>
      </c>
    </row>
    <row r="33" spans="1:14" ht="15.75" thickBot="1">
      <c r="A33" s="30">
        <v>2</v>
      </c>
      <c r="B33" s="31"/>
      <c r="C33" s="31"/>
      <c r="D33" s="32">
        <f t="shared" ref="D33:D51" si="7">C33-C32</f>
        <v>0</v>
      </c>
      <c r="E33" s="33">
        <v>2</v>
      </c>
      <c r="F33" s="210">
        <f t="shared" si="5"/>
        <v>0</v>
      </c>
      <c r="G33" s="35"/>
      <c r="H33" s="34" t="e">
        <f t="shared" si="6"/>
        <v>#DIV/0!</v>
      </c>
      <c r="K33" s="214" t="s">
        <v>754</v>
      </c>
      <c r="L33" s="213"/>
      <c r="M33" s="212"/>
      <c r="N33" s="218">
        <f>(L26/L27-(L29/L30))*L21*L22*L23</f>
        <v>218.99999999999991</v>
      </c>
    </row>
    <row r="34" spans="1:14" ht="15.75" thickBot="1">
      <c r="A34" s="30">
        <v>3</v>
      </c>
      <c r="B34" s="31" t="s">
        <v>65</v>
      </c>
      <c r="C34" s="31" t="s">
        <v>65</v>
      </c>
      <c r="D34" s="32" t="e">
        <f t="shared" si="7"/>
        <v>#VALUE!</v>
      </c>
      <c r="E34" s="33">
        <v>2</v>
      </c>
      <c r="F34" s="210" t="e">
        <f t="shared" si="5"/>
        <v>#VALUE!</v>
      </c>
      <c r="G34" s="35"/>
      <c r="H34" s="34" t="e">
        <f t="shared" si="6"/>
        <v>#VALUE!</v>
      </c>
      <c r="K34" s="214" t="s">
        <v>753</v>
      </c>
      <c r="L34" s="213"/>
      <c r="M34" s="212">
        <f>SUM(M32:M33)</f>
        <v>4818</v>
      </c>
      <c r="N34" s="218">
        <f>SUM(N32:N33)</f>
        <v>9855</v>
      </c>
    </row>
    <row r="35" spans="1:14" ht="15.75" thickBot="1">
      <c r="A35" s="30">
        <v>4</v>
      </c>
      <c r="B35" s="31" t="s">
        <v>65</v>
      </c>
      <c r="C35" s="31" t="s">
        <v>65</v>
      </c>
      <c r="D35" s="32" t="e">
        <f t="shared" si="7"/>
        <v>#VALUE!</v>
      </c>
      <c r="E35" s="33">
        <v>2</v>
      </c>
      <c r="F35" s="210" t="e">
        <f t="shared" si="5"/>
        <v>#VALUE!</v>
      </c>
      <c r="G35" s="35"/>
      <c r="H35" s="34" t="e">
        <f t="shared" si="6"/>
        <v>#VALUE!</v>
      </c>
      <c r="K35" s="214" t="s">
        <v>752</v>
      </c>
      <c r="L35" s="213"/>
      <c r="M35" s="212"/>
      <c r="N35" s="211">
        <f>L31/N34</f>
        <v>5.0735667174023336E-2</v>
      </c>
    </row>
    <row r="36" spans="1:14" ht="15.75" thickBot="1">
      <c r="A36" s="30">
        <v>5</v>
      </c>
      <c r="B36" s="31" t="s">
        <v>65</v>
      </c>
      <c r="C36" s="31" t="s">
        <v>65</v>
      </c>
      <c r="D36" s="32" t="e">
        <f t="shared" si="7"/>
        <v>#VALUE!</v>
      </c>
      <c r="E36" s="33">
        <v>2</v>
      </c>
      <c r="F36" s="210" t="e">
        <f t="shared" si="5"/>
        <v>#VALUE!</v>
      </c>
      <c r="G36" s="35"/>
      <c r="H36" s="34" t="e">
        <f t="shared" si="6"/>
        <v>#VALUE!</v>
      </c>
    </row>
    <row r="37" spans="1:14" ht="15.75" thickBot="1">
      <c r="A37" s="30">
        <v>6</v>
      </c>
      <c r="B37" s="31" t="s">
        <v>65</v>
      </c>
      <c r="C37" s="31" t="s">
        <v>65</v>
      </c>
      <c r="D37" s="32" t="e">
        <f t="shared" si="7"/>
        <v>#VALUE!</v>
      </c>
      <c r="E37" s="33">
        <v>2</v>
      </c>
      <c r="F37" s="210" t="e">
        <f t="shared" si="5"/>
        <v>#VALUE!</v>
      </c>
      <c r="G37" s="35"/>
      <c r="H37" s="34" t="e">
        <f t="shared" si="6"/>
        <v>#VALUE!</v>
      </c>
      <c r="K37" s="12" t="s">
        <v>751</v>
      </c>
    </row>
    <row r="38" spans="1:14" ht="15.75" thickBot="1">
      <c r="A38" s="30">
        <v>7</v>
      </c>
      <c r="B38" s="31" t="s">
        <v>65</v>
      </c>
      <c r="C38" s="31" t="s">
        <v>65</v>
      </c>
      <c r="D38" s="32" t="e">
        <f t="shared" si="7"/>
        <v>#VALUE!</v>
      </c>
      <c r="E38" s="33">
        <v>2</v>
      </c>
      <c r="F38" s="210" t="e">
        <f t="shared" si="5"/>
        <v>#VALUE!</v>
      </c>
      <c r="G38" s="35"/>
      <c r="H38" s="34" t="e">
        <f t="shared" si="6"/>
        <v>#VALUE!</v>
      </c>
      <c r="K38" s="158" t="s">
        <v>750</v>
      </c>
      <c r="L38" s="158" t="s">
        <v>749</v>
      </c>
      <c r="M38" s="158" t="s">
        <v>748</v>
      </c>
      <c r="N38" s="158" t="s">
        <v>747</v>
      </c>
    </row>
    <row r="39" spans="1:14" ht="15.75" thickBot="1">
      <c r="A39" s="30">
        <v>8</v>
      </c>
      <c r="B39" s="31" t="s">
        <v>65</v>
      </c>
      <c r="C39" s="31" t="s">
        <v>65</v>
      </c>
      <c r="D39" s="32" t="e">
        <f t="shared" si="7"/>
        <v>#VALUE!</v>
      </c>
      <c r="E39" s="33">
        <v>2</v>
      </c>
      <c r="F39" s="210" t="e">
        <f t="shared" si="5"/>
        <v>#VALUE!</v>
      </c>
      <c r="G39" s="35"/>
      <c r="H39" s="34" t="e">
        <f t="shared" si="6"/>
        <v>#VALUE!</v>
      </c>
      <c r="K39" s="217" t="s">
        <v>746</v>
      </c>
      <c r="L39" s="220">
        <v>355</v>
      </c>
      <c r="M39" s="213"/>
      <c r="N39" s="213"/>
    </row>
    <row r="40" spans="1:14" ht="15.75" thickBot="1">
      <c r="A40" s="30">
        <v>9</v>
      </c>
      <c r="B40" s="31" t="s">
        <v>65</v>
      </c>
      <c r="C40" s="31" t="s">
        <v>65</v>
      </c>
      <c r="D40" s="32" t="e">
        <f t="shared" si="7"/>
        <v>#VALUE!</v>
      </c>
      <c r="E40" s="33">
        <v>2</v>
      </c>
      <c r="F40" s="210" t="e">
        <f t="shared" si="5"/>
        <v>#VALUE!</v>
      </c>
      <c r="G40" s="35"/>
      <c r="H40" s="34" t="e">
        <f t="shared" si="6"/>
        <v>#VALUE!</v>
      </c>
      <c r="K40" s="217" t="s">
        <v>745</v>
      </c>
      <c r="L40" s="220">
        <v>10</v>
      </c>
      <c r="M40" s="213"/>
      <c r="N40" s="213"/>
    </row>
    <row r="41" spans="1:14" ht="15.75" thickBot="1">
      <c r="A41" s="30">
        <v>10</v>
      </c>
      <c r="B41" s="31" t="s">
        <v>65</v>
      </c>
      <c r="C41" s="31" t="s">
        <v>65</v>
      </c>
      <c r="D41" s="32" t="e">
        <f t="shared" si="7"/>
        <v>#VALUE!</v>
      </c>
      <c r="E41" s="33">
        <v>2</v>
      </c>
      <c r="F41" s="210" t="e">
        <f t="shared" si="5"/>
        <v>#VALUE!</v>
      </c>
      <c r="G41" s="35"/>
      <c r="H41" s="34" t="e">
        <f t="shared" si="6"/>
        <v>#VALUE!</v>
      </c>
      <c r="K41" s="217" t="s">
        <v>744</v>
      </c>
      <c r="L41" s="220">
        <v>50</v>
      </c>
      <c r="M41" s="213"/>
      <c r="N41" s="213"/>
    </row>
    <row r="42" spans="1:14" ht="15.75" thickBot="1">
      <c r="A42" s="30">
        <v>11</v>
      </c>
      <c r="B42" s="31" t="s">
        <v>65</v>
      </c>
      <c r="C42" s="31" t="s">
        <v>65</v>
      </c>
      <c r="D42" s="32" t="e">
        <f t="shared" si="7"/>
        <v>#VALUE!</v>
      </c>
      <c r="E42" s="33">
        <v>2</v>
      </c>
      <c r="F42" s="210" t="e">
        <f t="shared" si="5"/>
        <v>#VALUE!</v>
      </c>
      <c r="G42" s="35"/>
      <c r="H42" s="34" t="e">
        <f t="shared" si="6"/>
        <v>#VALUE!</v>
      </c>
      <c r="K42" s="217" t="s">
        <v>743</v>
      </c>
      <c r="L42" s="220">
        <v>2</v>
      </c>
      <c r="M42" s="213"/>
      <c r="N42" s="213"/>
    </row>
    <row r="43" spans="1:14" ht="15.75" thickBot="1">
      <c r="A43" s="30">
        <v>12</v>
      </c>
      <c r="B43" s="31" t="s">
        <v>65</v>
      </c>
      <c r="C43" s="31" t="s">
        <v>65</v>
      </c>
      <c r="D43" s="32" t="e">
        <f t="shared" si="7"/>
        <v>#VALUE!</v>
      </c>
      <c r="E43" s="33">
        <v>2</v>
      </c>
      <c r="F43" s="210" t="e">
        <f t="shared" si="5"/>
        <v>#VALUE!</v>
      </c>
      <c r="G43" s="35"/>
      <c r="H43" s="34" t="e">
        <f t="shared" si="6"/>
        <v>#VALUE!</v>
      </c>
      <c r="K43" s="217" t="s">
        <v>742</v>
      </c>
      <c r="L43" s="220">
        <v>20</v>
      </c>
      <c r="M43" s="213"/>
      <c r="N43" s="213"/>
    </row>
    <row r="44" spans="1:14" ht="15.75" thickBot="1">
      <c r="A44" s="30">
        <v>13</v>
      </c>
      <c r="B44" s="31" t="s">
        <v>65</v>
      </c>
      <c r="C44" s="31" t="s">
        <v>65</v>
      </c>
      <c r="D44" s="32" t="e">
        <f t="shared" si="7"/>
        <v>#VALUE!</v>
      </c>
      <c r="E44" s="33">
        <v>2</v>
      </c>
      <c r="F44" s="210" t="e">
        <f t="shared" si="5"/>
        <v>#VALUE!</v>
      </c>
      <c r="G44" s="35"/>
      <c r="H44" s="34" t="e">
        <f t="shared" si="6"/>
        <v>#VALUE!</v>
      </c>
      <c r="K44" s="217" t="s">
        <v>741</v>
      </c>
      <c r="L44" s="220">
        <v>0.6</v>
      </c>
      <c r="M44" s="213"/>
      <c r="N44" s="213"/>
    </row>
    <row r="45" spans="1:14" ht="15.75" thickBot="1">
      <c r="A45" s="30">
        <v>14</v>
      </c>
      <c r="B45" s="31" t="s">
        <v>65</v>
      </c>
      <c r="C45" s="31" t="s">
        <v>65</v>
      </c>
      <c r="D45" s="32" t="e">
        <f t="shared" si="7"/>
        <v>#VALUE!</v>
      </c>
      <c r="E45" s="33">
        <v>2</v>
      </c>
      <c r="F45" s="210" t="e">
        <f t="shared" si="5"/>
        <v>#VALUE!</v>
      </c>
      <c r="G45" s="35"/>
      <c r="H45" s="34" t="e">
        <f t="shared" si="6"/>
        <v>#VALUE!</v>
      </c>
      <c r="K45" s="217" t="s">
        <v>740</v>
      </c>
      <c r="L45" s="220">
        <v>5000</v>
      </c>
      <c r="M45" s="213"/>
      <c r="N45" s="213"/>
    </row>
    <row r="46" spans="1:14" ht="15.75" thickBot="1">
      <c r="A46" s="30">
        <v>15</v>
      </c>
      <c r="B46" s="31" t="s">
        <v>65</v>
      </c>
      <c r="C46" s="31" t="s">
        <v>65</v>
      </c>
      <c r="D46" s="32" t="e">
        <f t="shared" si="7"/>
        <v>#VALUE!</v>
      </c>
      <c r="E46" s="33">
        <v>2</v>
      </c>
      <c r="F46" s="210" t="e">
        <f t="shared" si="5"/>
        <v>#VALUE!</v>
      </c>
      <c r="G46" s="35"/>
      <c r="H46" s="34" t="e">
        <f t="shared" si="6"/>
        <v>#VALUE!</v>
      </c>
      <c r="K46" s="217" t="s">
        <v>739</v>
      </c>
      <c r="L46" s="219">
        <v>5000</v>
      </c>
      <c r="M46" s="212"/>
      <c r="N46" s="218"/>
    </row>
    <row r="47" spans="1:14" ht="15.75" thickBot="1">
      <c r="A47" s="30">
        <v>16</v>
      </c>
      <c r="B47" s="31" t="s">
        <v>65</v>
      </c>
      <c r="C47" s="31" t="s">
        <v>65</v>
      </c>
      <c r="D47" s="32" t="e">
        <f t="shared" si="7"/>
        <v>#VALUE!</v>
      </c>
      <c r="E47" s="33">
        <v>2</v>
      </c>
      <c r="F47" s="210" t="e">
        <f t="shared" si="5"/>
        <v>#VALUE!</v>
      </c>
      <c r="G47" s="35"/>
      <c r="H47" s="34" t="e">
        <f t="shared" si="6"/>
        <v>#VALUE!</v>
      </c>
      <c r="K47" s="217" t="s">
        <v>738</v>
      </c>
      <c r="L47" s="213"/>
      <c r="M47" s="216">
        <f>((L39*L40*L41*L43)/1000)*L44</f>
        <v>2130</v>
      </c>
      <c r="N47" s="215">
        <f>M47*L42</f>
        <v>4260</v>
      </c>
    </row>
    <row r="48" spans="1:14" ht="15.75" thickBot="1">
      <c r="A48" s="30">
        <v>17</v>
      </c>
      <c r="B48" s="31" t="s">
        <v>65</v>
      </c>
      <c r="C48" s="31" t="s">
        <v>65</v>
      </c>
      <c r="D48" s="32" t="e">
        <f t="shared" si="7"/>
        <v>#VALUE!</v>
      </c>
      <c r="E48" s="33">
        <v>2</v>
      </c>
      <c r="F48" s="210" t="e">
        <f t="shared" si="5"/>
        <v>#VALUE!</v>
      </c>
      <c r="G48" s="35"/>
      <c r="H48" s="34" t="e">
        <f t="shared" si="6"/>
        <v>#VALUE!</v>
      </c>
      <c r="K48" s="214" t="s">
        <v>737</v>
      </c>
      <c r="L48" s="213"/>
      <c r="M48" s="212"/>
      <c r="N48" s="211">
        <f>(L45+L46)/N47</f>
        <v>2.347417840375587</v>
      </c>
    </row>
    <row r="49" spans="1:14" ht="15.75" thickBot="1">
      <c r="A49" s="30">
        <v>18</v>
      </c>
      <c r="B49" s="31" t="s">
        <v>65</v>
      </c>
      <c r="C49" s="31" t="s">
        <v>65</v>
      </c>
      <c r="D49" s="32" t="e">
        <f t="shared" si="7"/>
        <v>#VALUE!</v>
      </c>
      <c r="E49" s="33">
        <v>2</v>
      </c>
      <c r="F49" s="210" t="e">
        <f t="shared" si="5"/>
        <v>#VALUE!</v>
      </c>
      <c r="G49" s="35"/>
      <c r="H49" s="34" t="e">
        <f t="shared" si="6"/>
        <v>#VALUE!</v>
      </c>
      <c r="K49" s="214" t="s">
        <v>736</v>
      </c>
      <c r="L49" s="213"/>
      <c r="M49" s="212"/>
      <c r="N49" s="211">
        <f>N47*10-L45-L46</f>
        <v>32600</v>
      </c>
    </row>
    <row r="50" spans="1:14" ht="15.75" thickBot="1">
      <c r="A50" s="30">
        <v>19</v>
      </c>
      <c r="B50" s="31" t="s">
        <v>65</v>
      </c>
      <c r="C50" s="31" t="s">
        <v>65</v>
      </c>
      <c r="D50" s="32" t="e">
        <f t="shared" si="7"/>
        <v>#VALUE!</v>
      </c>
      <c r="E50" s="33">
        <v>2</v>
      </c>
      <c r="F50" s="210" t="e">
        <f t="shared" si="5"/>
        <v>#VALUE!</v>
      </c>
      <c r="G50" s="35"/>
      <c r="H50" s="34" t="e">
        <f t="shared" si="6"/>
        <v>#VALUE!</v>
      </c>
    </row>
    <row r="51" spans="1:14" ht="15.75" thickBot="1">
      <c r="A51" s="30">
        <v>20</v>
      </c>
      <c r="B51" s="31"/>
      <c r="C51" s="31"/>
      <c r="D51" s="32" t="e">
        <f t="shared" si="7"/>
        <v>#VALUE!</v>
      </c>
      <c r="E51" s="33">
        <v>2</v>
      </c>
      <c r="F51" s="210" t="e">
        <f t="shared" si="5"/>
        <v>#VALUE!</v>
      </c>
      <c r="G51" s="35"/>
      <c r="H51" s="34" t="e">
        <f t="shared" si="6"/>
        <v>#VALUE!</v>
      </c>
    </row>
    <row r="52" spans="1:14">
      <c r="A52" s="30" t="s">
        <v>87</v>
      </c>
      <c r="B52" s="36" t="s">
        <v>65</v>
      </c>
      <c r="C52" s="36" t="s">
        <v>65</v>
      </c>
      <c r="D52" s="32" t="e">
        <f>SUM(D32:D51)</f>
        <v>#VALUE!</v>
      </c>
      <c r="E52" s="37"/>
      <c r="F52" s="210" t="e">
        <f>AVERAGE(F32:F50)</f>
        <v>#VALUE!</v>
      </c>
      <c r="G52" s="38" t="e">
        <f>AVERAGE(G32:G51)</f>
        <v>#DIV/0!</v>
      </c>
      <c r="H52" s="34"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26"/>
  <sheetViews>
    <sheetView view="pageLayout" zoomScaleNormal="100" workbookViewId="0"/>
  </sheetViews>
  <sheetFormatPr defaultRowHeight="15"/>
  <cols>
    <col min="2" max="2" width="11.85546875" customWidth="1"/>
    <col min="3" max="3" width="15.85546875" customWidth="1"/>
    <col min="4" max="4" width="15.42578125" customWidth="1"/>
    <col min="5" max="5" width="11" customWidth="1"/>
  </cols>
  <sheetData>
    <row r="1" spans="1:6" ht="18">
      <c r="A1" s="106" t="s">
        <v>484</v>
      </c>
    </row>
    <row r="3" spans="1:6">
      <c r="A3" s="12" t="s">
        <v>88</v>
      </c>
      <c r="B3" s="7" t="s">
        <v>92</v>
      </c>
      <c r="C3" s="39">
        <v>40909</v>
      </c>
      <c r="D3" s="6"/>
      <c r="F3" s="6"/>
    </row>
    <row r="4" spans="1:6" ht="18">
      <c r="A4" s="111"/>
      <c r="B4" s="111" t="s">
        <v>70</v>
      </c>
      <c r="C4" s="111" t="s">
        <v>89</v>
      </c>
      <c r="D4" s="111" t="s">
        <v>90</v>
      </c>
      <c r="E4" s="111" t="s">
        <v>73</v>
      </c>
      <c r="F4" s="111" t="s">
        <v>91</v>
      </c>
    </row>
    <row r="5" spans="1:6">
      <c r="A5" s="13">
        <v>0</v>
      </c>
      <c r="B5" s="14">
        <v>40909</v>
      </c>
      <c r="C5" s="15">
        <v>12000</v>
      </c>
      <c r="D5" s="15">
        <v>155000</v>
      </c>
      <c r="E5" s="15">
        <v>30</v>
      </c>
      <c r="F5" s="40">
        <f>C5/D5</f>
        <v>7.7419354838709681E-2</v>
      </c>
    </row>
    <row r="6" spans="1:6">
      <c r="A6" s="13">
        <v>0</v>
      </c>
      <c r="B6" s="14">
        <v>40969</v>
      </c>
      <c r="C6" s="15">
        <v>15000</v>
      </c>
      <c r="D6" s="15">
        <v>300000</v>
      </c>
      <c r="E6" s="15">
        <f>B6-B5</f>
        <v>60</v>
      </c>
      <c r="F6" s="40">
        <f>C6/D6</f>
        <v>0.05</v>
      </c>
    </row>
    <row r="7" spans="1:6">
      <c r="A7" s="17">
        <v>1</v>
      </c>
      <c r="B7" s="46"/>
      <c r="C7" s="45"/>
      <c r="D7" s="109"/>
      <c r="E7" s="107">
        <f>B7-C3</f>
        <v>-40909</v>
      </c>
      <c r="F7" s="108" t="e">
        <f>C7/D7</f>
        <v>#DIV/0!</v>
      </c>
    </row>
    <row r="8" spans="1:6">
      <c r="A8" s="17">
        <v>2</v>
      </c>
      <c r="B8" s="46"/>
      <c r="C8" s="45"/>
      <c r="D8" s="109"/>
      <c r="E8" s="107">
        <f>B8-B7</f>
        <v>0</v>
      </c>
      <c r="F8" s="108" t="e">
        <f t="shared" ref="F8:F25" si="0">C8/D8</f>
        <v>#DIV/0!</v>
      </c>
    </row>
    <row r="9" spans="1:6">
      <c r="A9" s="17">
        <v>3</v>
      </c>
      <c r="B9" s="46" t="s">
        <v>65</v>
      </c>
      <c r="C9" s="45" t="s">
        <v>65</v>
      </c>
      <c r="D9" s="109"/>
      <c r="E9" s="107" t="e">
        <f t="shared" ref="E9:E25" si="1">B9-B8</f>
        <v>#VALUE!</v>
      </c>
      <c r="F9" s="108" t="e">
        <f t="shared" si="0"/>
        <v>#VALUE!</v>
      </c>
    </row>
    <row r="10" spans="1:6">
      <c r="A10" s="17">
        <v>4</v>
      </c>
      <c r="B10" s="46" t="s">
        <v>65</v>
      </c>
      <c r="C10" s="45" t="s">
        <v>65</v>
      </c>
      <c r="D10" s="109"/>
      <c r="E10" s="107" t="e">
        <f t="shared" si="1"/>
        <v>#VALUE!</v>
      </c>
      <c r="F10" s="108" t="e">
        <f t="shared" si="0"/>
        <v>#VALUE!</v>
      </c>
    </row>
    <row r="11" spans="1:6">
      <c r="A11" s="17">
        <v>5</v>
      </c>
      <c r="B11" s="46" t="s">
        <v>65</v>
      </c>
      <c r="C11" s="45" t="s">
        <v>65</v>
      </c>
      <c r="D11" s="109"/>
      <c r="E11" s="107" t="e">
        <f t="shared" si="1"/>
        <v>#VALUE!</v>
      </c>
      <c r="F11" s="108" t="e">
        <f t="shared" si="0"/>
        <v>#VALUE!</v>
      </c>
    </row>
    <row r="12" spans="1:6">
      <c r="A12" s="17">
        <v>6</v>
      </c>
      <c r="B12" s="46" t="s">
        <v>65</v>
      </c>
      <c r="C12" s="45" t="s">
        <v>65</v>
      </c>
      <c r="D12" s="109"/>
      <c r="E12" s="107" t="e">
        <f t="shared" si="1"/>
        <v>#VALUE!</v>
      </c>
      <c r="F12" s="108" t="e">
        <f t="shared" si="0"/>
        <v>#VALUE!</v>
      </c>
    </row>
    <row r="13" spans="1:6">
      <c r="A13" s="17">
        <v>7</v>
      </c>
      <c r="B13" s="46" t="s">
        <v>65</v>
      </c>
      <c r="C13" s="45" t="s">
        <v>65</v>
      </c>
      <c r="D13" s="109"/>
      <c r="E13" s="107" t="e">
        <f t="shared" si="1"/>
        <v>#VALUE!</v>
      </c>
      <c r="F13" s="108" t="e">
        <f t="shared" si="0"/>
        <v>#VALUE!</v>
      </c>
    </row>
    <row r="14" spans="1:6">
      <c r="A14" s="17">
        <v>8</v>
      </c>
      <c r="B14" s="46" t="s">
        <v>65</v>
      </c>
      <c r="C14" s="45" t="s">
        <v>65</v>
      </c>
      <c r="D14" s="109"/>
      <c r="E14" s="107" t="e">
        <f t="shared" si="1"/>
        <v>#VALUE!</v>
      </c>
      <c r="F14" s="108" t="e">
        <f t="shared" si="0"/>
        <v>#VALUE!</v>
      </c>
    </row>
    <row r="15" spans="1:6">
      <c r="A15" s="17">
        <v>9</v>
      </c>
      <c r="B15" s="46" t="s">
        <v>65</v>
      </c>
      <c r="C15" s="45" t="s">
        <v>65</v>
      </c>
      <c r="D15" s="109"/>
      <c r="E15" s="107" t="e">
        <f t="shared" si="1"/>
        <v>#VALUE!</v>
      </c>
      <c r="F15" s="108" t="e">
        <f t="shared" si="0"/>
        <v>#VALUE!</v>
      </c>
    </row>
    <row r="16" spans="1:6">
      <c r="A16" s="17">
        <v>10</v>
      </c>
      <c r="B16" s="46" t="s">
        <v>65</v>
      </c>
      <c r="C16" s="45" t="s">
        <v>65</v>
      </c>
      <c r="D16" s="109"/>
      <c r="E16" s="107" t="e">
        <f t="shared" si="1"/>
        <v>#VALUE!</v>
      </c>
      <c r="F16" s="108" t="e">
        <f t="shared" si="0"/>
        <v>#VALUE!</v>
      </c>
    </row>
    <row r="17" spans="1:6">
      <c r="A17" s="17">
        <v>11</v>
      </c>
      <c r="B17" s="46" t="s">
        <v>65</v>
      </c>
      <c r="C17" s="45" t="s">
        <v>65</v>
      </c>
      <c r="D17" s="109"/>
      <c r="E17" s="107" t="e">
        <f t="shared" si="1"/>
        <v>#VALUE!</v>
      </c>
      <c r="F17" s="108" t="e">
        <f t="shared" si="0"/>
        <v>#VALUE!</v>
      </c>
    </row>
    <row r="18" spans="1:6">
      <c r="A18" s="17">
        <v>13</v>
      </c>
      <c r="B18" s="46" t="s">
        <v>65</v>
      </c>
      <c r="C18" s="45" t="s">
        <v>65</v>
      </c>
      <c r="D18" s="109"/>
      <c r="E18" s="107" t="e">
        <f t="shared" si="1"/>
        <v>#VALUE!</v>
      </c>
      <c r="F18" s="108" t="e">
        <f t="shared" si="0"/>
        <v>#VALUE!</v>
      </c>
    </row>
    <row r="19" spans="1:6">
      <c r="A19" s="17">
        <v>14</v>
      </c>
      <c r="B19" s="46" t="s">
        <v>65</v>
      </c>
      <c r="C19" s="45" t="s">
        <v>65</v>
      </c>
      <c r="D19" s="109"/>
      <c r="E19" s="107" t="e">
        <f t="shared" si="1"/>
        <v>#VALUE!</v>
      </c>
      <c r="F19" s="108" t="e">
        <f t="shared" si="0"/>
        <v>#VALUE!</v>
      </c>
    </row>
    <row r="20" spans="1:6">
      <c r="A20" s="17">
        <v>15</v>
      </c>
      <c r="B20" s="46" t="s">
        <v>65</v>
      </c>
      <c r="C20" s="45" t="s">
        <v>65</v>
      </c>
      <c r="D20" s="109"/>
      <c r="E20" s="107" t="e">
        <f t="shared" si="1"/>
        <v>#VALUE!</v>
      </c>
      <c r="F20" s="108" t="e">
        <f t="shared" si="0"/>
        <v>#VALUE!</v>
      </c>
    </row>
    <row r="21" spans="1:6">
      <c r="A21" s="17">
        <v>16</v>
      </c>
      <c r="B21" s="46" t="s">
        <v>65</v>
      </c>
      <c r="C21" s="45" t="s">
        <v>65</v>
      </c>
      <c r="D21" s="109"/>
      <c r="E21" s="107" t="e">
        <f t="shared" si="1"/>
        <v>#VALUE!</v>
      </c>
      <c r="F21" s="108" t="e">
        <f t="shared" si="0"/>
        <v>#VALUE!</v>
      </c>
    </row>
    <row r="22" spans="1:6">
      <c r="A22" s="17">
        <v>17</v>
      </c>
      <c r="B22" s="46" t="s">
        <v>65</v>
      </c>
      <c r="C22" s="45" t="s">
        <v>65</v>
      </c>
      <c r="D22" s="109"/>
      <c r="E22" s="107" t="e">
        <f t="shared" si="1"/>
        <v>#VALUE!</v>
      </c>
      <c r="F22" s="108" t="e">
        <f t="shared" si="0"/>
        <v>#VALUE!</v>
      </c>
    </row>
    <row r="23" spans="1:6">
      <c r="A23" s="17">
        <v>18</v>
      </c>
      <c r="B23" s="46" t="s">
        <v>65</v>
      </c>
      <c r="C23" s="45" t="s">
        <v>65</v>
      </c>
      <c r="D23" s="109"/>
      <c r="E23" s="107" t="e">
        <f t="shared" si="1"/>
        <v>#VALUE!</v>
      </c>
      <c r="F23" s="108" t="e">
        <f t="shared" si="0"/>
        <v>#VALUE!</v>
      </c>
    </row>
    <row r="24" spans="1:6">
      <c r="A24" s="17">
        <v>19</v>
      </c>
      <c r="B24" s="46" t="s">
        <v>65</v>
      </c>
      <c r="C24" s="45" t="s">
        <v>65</v>
      </c>
      <c r="D24" s="109"/>
      <c r="E24" s="107" t="e">
        <f t="shared" si="1"/>
        <v>#VALUE!</v>
      </c>
      <c r="F24" s="108" t="e">
        <f t="shared" si="0"/>
        <v>#VALUE!</v>
      </c>
    </row>
    <row r="25" spans="1:6">
      <c r="A25" s="17">
        <v>20</v>
      </c>
      <c r="B25" s="46" t="s">
        <v>65</v>
      </c>
      <c r="C25" s="45" t="s">
        <v>65</v>
      </c>
      <c r="D25" s="109"/>
      <c r="E25" s="107" t="e">
        <f t="shared" si="1"/>
        <v>#VALUE!</v>
      </c>
      <c r="F25" s="108" t="e">
        <f t="shared" si="0"/>
        <v>#VALUE!</v>
      </c>
    </row>
    <row r="26" spans="1:6">
      <c r="A26" s="17"/>
      <c r="B26" s="46"/>
      <c r="C26" s="45"/>
      <c r="D26" s="109"/>
      <c r="E26" s="107"/>
      <c r="F26" s="107"/>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A. Virksomhedsdata</vt:lpstr>
      <vt:lpstr>C. Ansøgning</vt:lpstr>
      <vt:lpstr>D. Introduktion</vt:lpstr>
      <vt:lpstr>1.2 Miljøprocedure</vt:lpstr>
      <vt:lpstr>4.Vandforbrug</vt:lpstr>
      <vt:lpstr>5.7 Rengøring</vt:lpstr>
      <vt:lpstr>6.1 Affaldsplan</vt:lpstr>
      <vt:lpstr>7.Energiforbrug</vt:lpstr>
      <vt:lpstr>8.1 Økologiprocent</vt:lpstr>
      <vt:lpstr>8.3 Madspildsprocedure</vt:lpstr>
      <vt:lpstr>12.1 Grøn indkøbspolitik </vt: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2023-10-24T12:00:36Z</dcterms:modified>
</cp:coreProperties>
</file>